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Лист1" sheetId="1" r:id="rId1"/>
  </sheets>
  <definedNames>
    <definedName name="Z_2FBC0186_8583_48C6_AD53_E9199C2FDCE5_.wvu.Rows" localSheetId="0" hidden="1">Лист1!$6:$87</definedName>
    <definedName name="_xlnm.Print_Titles" localSheetId="0">Лист1!$3:$5</definedName>
  </definedNames>
  <calcPr calcId="162913"/>
  <customWorkbookViews>
    <customWorkbookView name="Петровская Анна Игоревна - Личное представление" guid="{7022A64F-5246-4DD2-9FCA-4F39C108AA0D}" mergeInterval="0" personalView="1" xWindow="6" yWindow="1" windowWidth="928" windowHeight="1040" activeSheetId="1"/>
    <customWorkbookView name="Зенина Анна Эдуардовна - Личное представление" guid="{E185416D-F314-4B2F-BDA1-1EAD1FD8DAD1}" mergeInterval="0" personalView="1" maximized="1" windowWidth="1240" windowHeight="655" activeSheetId="1"/>
    <customWorkbookView name="Бессмертных Людмила Александровна - Личное представление" guid="{AA497047-B71D-442B-8EF8-33F9E9CF7E2D}" mergeInterval="0" personalView="1" maximized="1" windowWidth="1916" windowHeight="855" activeSheetId="1"/>
    <customWorkbookView name="Шмидт Татьяна Николаевна - Личное представление" guid="{2FBC0186-8583-48C6-AD53-E9199C2FDCE5}" mergeInterval="0" personalView="1" maximized="1" xWindow="-9" yWindow="-9" windowWidth="1938" windowHeight="1050" activeSheetId="1"/>
    <customWorkbookView name="Белова Татьяна Владимировна - Личное представление" guid="{BEE929D0-225D-4963-BBB1-DEFA3C091CCB}" mergeInterval="0" personalView="1" maximized="1" xWindow="-8" yWindow="-8" windowWidth="1382" windowHeight="744" activeSheetId="1"/>
    <customWorkbookView name="Решетникова Ирина Александровна - Личное представление" guid="{22246A94-D6B5-4F1A-815D-BB7E37D6826C}" mergeInterval="0" personalView="1" maximized="1" xWindow="-8" yWindow="-8" windowWidth="1936" windowHeight="1056" activeSheetId="1"/>
    <customWorkbookView name="Карелина Наталья Игоревна - Личное представление" guid="{A71CD442-7900-4CBE-88E7-60C76B103315}" mergeInterval="0" personalView="1" maximized="1" xWindow="-8" yWindow="-8" windowWidth="1936" windowHeight="1056" activeSheetId="1"/>
    <customWorkbookView name="Кожапенко Ольга Александровна - Личное представление" guid="{FCEB4BE9-C78E-420A-84A7-4D4AABBBB2F2}" mergeInterval="0" personalView="1" xWindow="289" yWindow="55" windowWidth="1248" windowHeight="943" activeSheetId="1"/>
    <customWorkbookView name="Алексанина Виктория Олеговна - Личное представление" guid="{2AEDCD1F-9978-43C4-AC5C-8523CD40656F}" mergeInterval="0" personalView="1" maximized="1" xWindow="-8" yWindow="-8" windowWidth="1936" windowHeight="1056" activeSheetId="1"/>
    <customWorkbookView name="Гудкова Ирина Витальевна - Личное представление" guid="{91BC3F8A-D2C1-4A35-B324-03FED00342BF}" mergeInterval="0" personalView="1" maximized="1" xWindow="-8" yWindow="-8" windowWidth="1936" windowHeight="1056" activeSheetId="1"/>
    <customWorkbookView name="Мурашко Ирина Николаевна - Личное представление" guid="{650C18CE-01F0-410A-BD02-F8DEBB1D0BB7}" mergeInterval="0" personalView="1" maximized="1" xWindow="-9" yWindow="-9" windowWidth="1938" windowHeight="1050" activeSheetId="1"/>
    <customWorkbookView name="Куленко Марина  Николаевна - Личное представление" guid="{E6198294-5FB1-4D85-978B-AF60563417A0}" mergeInterval="0" personalView="1" maximized="1" windowWidth="1262" windowHeight="698" activeSheetId="1"/>
    <customWorkbookView name="Кирилюк Елена Викторовна - Личное представление" guid="{8B16A327-D51C-43C0-8E2C-38700AB95B1D}" mergeInterval="0" personalView="1" maximized="1" windowWidth="1916" windowHeight="855" activeSheetId="1"/>
    <customWorkbookView name="Клименко Ольга Александровна - Личное представление" guid="{55F6AF7C-2D90-4DA2-B957-203292E1D0CF}" mergeInterval="0" personalView="1" maximized="1" xWindow="-8" yWindow="-8" windowWidth="1936" windowHeight="1056" activeSheetId="1"/>
  </customWorkbookViews>
</workbook>
</file>

<file path=xl/calcChain.xml><?xml version="1.0" encoding="utf-8"?>
<calcChain xmlns="http://schemas.openxmlformats.org/spreadsheetml/2006/main">
  <c r="E128" i="1" l="1"/>
  <c r="D128" i="1" l="1"/>
  <c r="E191" i="1"/>
  <c r="E127" i="1" s="1"/>
  <c r="F191" i="1"/>
  <c r="G191" i="1"/>
  <c r="H191" i="1"/>
  <c r="D191" i="1"/>
  <c r="E8" i="1" l="1"/>
  <c r="E7" i="1" s="1"/>
  <c r="F8" i="1"/>
  <c r="F7" i="1" s="1"/>
  <c r="G8" i="1"/>
  <c r="G7" i="1" s="1"/>
  <c r="H8" i="1"/>
  <c r="H7" i="1" s="1"/>
  <c r="D8" i="1"/>
  <c r="D7" i="1" s="1"/>
  <c r="H156" i="1"/>
  <c r="H128" i="1" s="1"/>
  <c r="G156" i="1"/>
  <c r="G128" i="1" s="1"/>
  <c r="F156" i="1"/>
  <c r="F128" i="1" s="1"/>
  <c r="H155" i="1"/>
  <c r="G155" i="1"/>
  <c r="F155" i="1"/>
  <c r="D155" i="1"/>
  <c r="H154" i="1"/>
  <c r="G154" i="1"/>
  <c r="F154" i="1"/>
  <c r="D154" i="1"/>
  <c r="H153" i="1"/>
  <c r="G153" i="1"/>
  <c r="F153" i="1"/>
  <c r="F113" i="1"/>
  <c r="D90" i="1"/>
  <c r="D33" i="1" l="1"/>
  <c r="D32" i="1" s="1"/>
  <c r="E33" i="1"/>
  <c r="E32" i="1" s="1"/>
  <c r="F33" i="1"/>
  <c r="F32" i="1" s="1"/>
  <c r="G33" i="1"/>
  <c r="G32" i="1" s="1"/>
  <c r="H33" i="1"/>
  <c r="H32" i="1" s="1"/>
  <c r="E91" i="1" l="1"/>
  <c r="F91" i="1"/>
  <c r="E92" i="1"/>
  <c r="F92" i="1"/>
  <c r="G92" i="1"/>
  <c r="H92" i="1"/>
  <c r="E93" i="1"/>
  <c r="F93" i="1"/>
  <c r="G93" i="1"/>
  <c r="H93" i="1"/>
  <c r="E113" i="1" l="1"/>
  <c r="G113" i="1" l="1"/>
  <c r="H113" i="1"/>
  <c r="D113" i="1"/>
  <c r="D89" i="1" s="1"/>
  <c r="H94" i="1" l="1"/>
  <c r="G94" i="1"/>
  <c r="F94" i="1"/>
  <c r="F90" i="1" s="1"/>
  <c r="F89" i="1" s="1"/>
  <c r="E94" i="1"/>
  <c r="G90" i="1" l="1"/>
  <c r="G89" i="1" s="1"/>
  <c r="E90" i="1"/>
  <c r="E89" i="1" s="1"/>
  <c r="H90" i="1"/>
  <c r="H89" i="1" s="1"/>
  <c r="D127" i="1"/>
  <c r="H127" i="1" l="1"/>
  <c r="G127" i="1"/>
  <c r="F127" i="1"/>
</calcChain>
</file>

<file path=xl/sharedStrings.xml><?xml version="1.0" encoding="utf-8"?>
<sst xmlns="http://schemas.openxmlformats.org/spreadsheetml/2006/main" count="348" uniqueCount="154">
  <si>
    <t>№ п/п</t>
  </si>
  <si>
    <t>Наименование показателя, единицы измерения</t>
  </si>
  <si>
    <t>Проект</t>
  </si>
  <si>
    <t>тыс. рублей</t>
  </si>
  <si>
    <t>Наименование муниципальной услуги/работы</t>
  </si>
  <si>
    <t>Всего объем субсидий на финансовое обеспечение выполнения муниципальных заданий, тыс. рублей</t>
  </si>
  <si>
    <t>Муниципальные работы:</t>
  </si>
  <si>
    <t>Департамент жилищно-коммунального хозяйства администрации города Нижневартовска</t>
  </si>
  <si>
    <t>Департамент образования администрации города Нижневартовска</t>
  </si>
  <si>
    <t>Департамент по социальной политике администрации города Нижневартовска</t>
  </si>
  <si>
    <t>Муниципальные услуги:</t>
  </si>
  <si>
    <t>Реализация основных общеобразовательных программ дошкольного образования</t>
  </si>
  <si>
    <t>Реализация основных общеобразовательных программ начального общего образования</t>
  </si>
  <si>
    <t>Реализация основных общеобразовательных программ основного общего образования</t>
  </si>
  <si>
    <t>Реализация основных общеобразовательных программ среднего общего образования</t>
  </si>
  <si>
    <t>Реализация дополнительных общеразвивающих программ</t>
  </si>
  <si>
    <t>Психолого-медико-педагогическое обследование детей</t>
  </si>
  <si>
    <t xml:space="preserve">Организация отдыха детей и подростков в каникулярное время в лагере с дневным пребыванием </t>
  </si>
  <si>
    <t>Методическое обеспечение образовательной деятельности</t>
  </si>
  <si>
    <t>Проведение экспертизы научных, научно-технических программ и проектов, инновационных проектов по фундаментальным, прикладным научным исследованиям, экспериментальным разработкам при проведении конкурса и на всех стадиях реализации таких программ и проектов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</si>
  <si>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(научно-исследовательской) деятельности, творческой деятельности, физкультурно-спортивной деятельности</t>
  </si>
  <si>
    <t xml:space="preserve">Реализация  дополнительных  общеразвивающих  программ (адаптированные программы для детей-инвалидов) </t>
  </si>
  <si>
    <t xml:space="preserve">Реализация  дополнительных предпрофессиональных программ в области искусств (фортепиано) </t>
  </si>
  <si>
    <t>Реализация  дополнительных  предпрофессиональных программ в области искусств (струнные инструменты)</t>
  </si>
  <si>
    <t>Реализация  дополнительных предпрофессиональных программ в области искусств (хоровое пение)</t>
  </si>
  <si>
    <t>Реализация  дополнительных  предпрофессиональных программ в области искусств (народные инструменты)</t>
  </si>
  <si>
    <t>Реализация  дополнительных  предпрофессиональных программ в области искусств (духовые и ударные инструменты)</t>
  </si>
  <si>
    <t>Реализация  дополнительных  предпрофессиональных программ в области искусств (живопись)</t>
  </si>
  <si>
    <t>Реализация  дополнительных предпрофессиональных программ в области искусств (хореографическое творчество)</t>
  </si>
  <si>
    <t>Реализация  дополнительных предпрофессиональных программ в области искусств (декоративно-прикладное творчество)</t>
  </si>
  <si>
    <t>Реализация  дополнительных предпрофессиональных программ в области искусств (искусство театра)</t>
  </si>
  <si>
    <t>Реализация  дополнительных  предпрофессиональных программ в области искусств (музыкальный фольклор)</t>
  </si>
  <si>
    <t xml:space="preserve">Реализация  дополнительных  общеразвивающих  программ </t>
  </si>
  <si>
    <t>Организация отдыха детей и молодежи</t>
  </si>
  <si>
    <t xml:space="preserve">Организация мероприятий в сфере молодежной политики, направленных на вовлечение молодежи в инновационную предпринимательскую,добровольческую деятельность, а так же на развитие гражданской активности молодежи и формирования здорового образа жизни </t>
  </si>
  <si>
    <t>Организация досуга детей, подростков и молодежи</t>
  </si>
  <si>
    <t>человек</t>
  </si>
  <si>
    <t xml:space="preserve">единиц </t>
  </si>
  <si>
    <t xml:space="preserve">Организация деятельности клубных формирований и формирований самодеятельного народного творчества </t>
  </si>
  <si>
    <t xml:space="preserve">Организация и проведение культурно-массовых мероприятий        </t>
  </si>
  <si>
    <t xml:space="preserve">Публичный показ музейных предметов, музейных коллекций                (в стационарных условиях, платно ) </t>
  </si>
  <si>
    <t xml:space="preserve">Публичный показ музейных предметов, музейных коллекций (вне стационара, платно) </t>
  </si>
  <si>
    <t xml:space="preserve">Публичный показ музейных предметов, музейных коллекций (вне стационара, бесплатно) </t>
  </si>
  <si>
    <t xml:space="preserve">Публичный показ музейных предметов, музейных коллекций                                                   (в стационарых условиях, бесплатно) </t>
  </si>
  <si>
    <t xml:space="preserve">Показ (организация показа) спектаклей  театральных постановок с учетом всех форм, стационар  </t>
  </si>
  <si>
    <t xml:space="preserve">Библиотечное, библиографическое и информационное обслуживание пользователей         (в стационарных условиях) </t>
  </si>
  <si>
    <t xml:space="preserve">Библиотечное, библиографическое и информационное обслуживание пользователей           (вне стационара) </t>
  </si>
  <si>
    <t xml:space="preserve">Библиотечное, библиографическое и информационное обслуживание пользователей (удаленно через сеть Интернет)  </t>
  </si>
  <si>
    <t>Организация деятельности клубных формирований и формирований самодеятельного народного творчества</t>
  </si>
  <si>
    <t xml:space="preserve">Организация и проведение культурно-массовых мероприятий </t>
  </si>
  <si>
    <t xml:space="preserve">Формирование, учет, изучение, обеспечение физического сохранения и безопасности фондов библиотек, включая оцифровку фондов </t>
  </si>
  <si>
    <t xml:space="preserve">Библиографическая обработка документов и создание каталогов </t>
  </si>
  <si>
    <t>Формирование, учёт, изучение, обеспечение физического сохранения и безопасности музейных предметов, музейных коллекций</t>
  </si>
  <si>
    <t>Создание экспозиций (выставок) музеев, организация выездных выставок (в стационарных условиях)</t>
  </si>
  <si>
    <t>Создание экспозиций (выставок) музеев, организация выездных выставок (вне стационара)</t>
  </si>
  <si>
    <t>Создание спектаклей (большая форма)</t>
  </si>
  <si>
    <t>Создание спектаклей (малая форма)</t>
  </si>
  <si>
    <t xml:space="preserve">Спортивная подготовка по олимпийским видам спорта </t>
  </si>
  <si>
    <t>Спортивная подготовка по неолимпийским видам спорта</t>
  </si>
  <si>
    <t>Спортивная подготовка по спорту лиц с поражением ОДА</t>
  </si>
  <si>
    <t>Спортивная подготовка по спорту слепых</t>
  </si>
  <si>
    <t>Спортивная подготовка по спорту глухих</t>
  </si>
  <si>
    <t>Спортивная подготовка по спорту лиц с интеллектуальными нарушениями</t>
  </si>
  <si>
    <t>Организация и проведение спортивно-оздоровительной работы по развитию физической культуры и спорта среди различных групп населения</t>
  </si>
  <si>
    <t>Организация и проведение официальных спортивных мероприятий (муниципальные)</t>
  </si>
  <si>
    <t>Организация и проведение официальных физкультурных (физкультурно-оздоровительных мероприятий (муниципальные)</t>
  </si>
  <si>
    <t xml:space="preserve">Организация и обеспечение подготовки спортивного резерва </t>
  </si>
  <si>
    <t>Проведение тестирования выполнения нормативов испытаний (тестов) комплекса ГТО</t>
  </si>
  <si>
    <t>Психолого-педагогическое консультирование обучающихся, их родителей (законных представителей) и педагогических работников</t>
  </si>
  <si>
    <t>Присмотр и уход</t>
  </si>
  <si>
    <t>Предоставление питания</t>
  </si>
  <si>
    <t>Организация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</t>
  </si>
  <si>
    <t>м2</t>
  </si>
  <si>
    <t>тыс.рублей</t>
  </si>
  <si>
    <t>ед.</t>
  </si>
  <si>
    <t>км</t>
  </si>
  <si>
    <t>квт.ч.</t>
  </si>
  <si>
    <t>шт.</t>
  </si>
  <si>
    <t>Организация благоустройства и озеленения (устройство, содержание и демонтаж новогоднего городка)</t>
  </si>
  <si>
    <t>Организация благоустройства и озеленения (озеленение территории города)</t>
  </si>
  <si>
    <t>Организация освещения улиц (потребление электроэнергии на объектами уличного освещения)</t>
  </si>
  <si>
    <t>количество занимающихся</t>
  </si>
  <si>
    <t>количество мероприятий</t>
  </si>
  <si>
    <t>количество человеко-часов (человеко-час)</t>
  </si>
  <si>
    <t>число человеко-дней пребывания (человеко-дни)</t>
  </si>
  <si>
    <t>количество мероприятий                 (единица)</t>
  </si>
  <si>
    <t>количество экспертных заключений                  (единица)</t>
  </si>
  <si>
    <t>количество мероприятий                    (человек)</t>
  </si>
  <si>
    <t>число воспитанников            (человек)</t>
  </si>
  <si>
    <t>число обучающихся            (человек)</t>
  </si>
  <si>
    <t>число обучающихся               (человек)</t>
  </si>
  <si>
    <t>число обучающихся             (человек)</t>
  </si>
  <si>
    <t>число человеко-часов          (человеко-час)</t>
  </si>
  <si>
    <t>число человеко-дней пребывания       (человеко-дни)</t>
  </si>
  <si>
    <t>число обучающихся           (человек)</t>
  </si>
  <si>
    <t>число обучающихся, их родителей (законных представителей) и педагогических работников        (человек)</t>
  </si>
  <si>
    <t>Уборка территории и аналогичная деятельность (демонтаж самовольно установленных рекламных конструкций)</t>
  </si>
  <si>
    <t>Уборка территории и аналогичная деятельность (обслуживание общественных туалетов)</t>
  </si>
  <si>
    <t>Организация мероприятий в сфере молодежной политики, направленных на формарование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</si>
  <si>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Сведения о выполнении муниципальными учреждениями муниципальных заданий на оказание муниципальных услуг (выполнение работ), а также об объёмах субсидий на финансовое обеспечение выполнения муниципальных заданий</t>
  </si>
  <si>
    <t xml:space="preserve">Отчет 
за 2019 год </t>
  </si>
  <si>
    <t>Администрация города Нижневартовска</t>
  </si>
  <si>
    <t>Оценка (ожидаемое исполнение)
 за 2020 год</t>
  </si>
  <si>
    <t>Муниципальные  работы:</t>
  </si>
  <si>
    <t>пог.м.</t>
  </si>
  <si>
    <t>Уборка территории и аналогичная деятельность (обслуживание и содержание биотуалетов)</t>
  </si>
  <si>
    <t>Осуществление мероприятий по обеспечению безопасности дорожного движения на автомобильных дорогах общего пользования при осуществлении дорожной деятельности (содержание и развитие автоматизированной системы управления дорожным движением)</t>
  </si>
  <si>
    <t>Ведение информационных ресурсов и баз данных / количество информационных ресурсов и баз данных</t>
  </si>
  <si>
    <t>Организация и проведение мониторинговых и социологических исследований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</si>
  <si>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</si>
  <si>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количество (человек)</t>
  </si>
  <si>
    <t>Содержание, обслуживание и организация благоустройства земельных участков (территорий) общего пользования (ремонт внутриквартальных проездов, тротуаров)</t>
  </si>
  <si>
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  (содержание и обслуживание автомобильных дорог, ливневой канализации (дорожный фонд))</t>
  </si>
  <si>
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 (на содержание и обслуживание проезжей части бесхозяйных дорог и проездов (дорожный фонд))</t>
  </si>
  <si>
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 содержание светофорных объектов (дорожный фонд))</t>
  </si>
  <si>
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 содержание дорожных знаков (дорожный фонд))</t>
  </si>
  <si>
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 содержание ограждений (дорожный фонд))</t>
  </si>
  <si>
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 внедрение АСУДД (дорожный фонд))</t>
  </si>
  <si>
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 ремонт, установку светофорных объектов (дорожный фонд))</t>
  </si>
  <si>
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 ремонт, установку ограждений (дорожный фонд))</t>
  </si>
  <si>
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 ремонт, установку искусственных неровностей (дорожный фонд))</t>
  </si>
  <si>
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 нанесение дорожной разметки (дорожный фонд))</t>
  </si>
  <si>
    <t>Осуществление мероприятий по обеспечению безопасности дорожного движения на автомобильных дорогах общего пользования  при осуществлении дорожной деятельности (на потребление электроэнергии объектами уличного освещения (светофоры) (дорожный фонд))</t>
  </si>
  <si>
    <t>Организация благоустройства и озеленения (осуществление художественно-декоративного оформления, в том числе: мероприятия, посвященные празднованию Нового года)</t>
  </si>
  <si>
    <t>Уборка территории и аналогичная деятельность (санитарная очистка мест массового отдыха жителей города и мест общего пользования)</t>
  </si>
  <si>
    <t>Организация обслуживания берегоукрепления (содержание, ремонт и капитальный ремонт берегоукрепления)</t>
  </si>
  <si>
    <t>1.1.</t>
  </si>
  <si>
    <t>Благоустройство объектов озеленения</t>
  </si>
  <si>
    <t>1.2.</t>
  </si>
  <si>
    <t>Содержание объектов озеленения</t>
  </si>
  <si>
    <t>Благоустройство зон отдыха граждан, пребывающих в лесах</t>
  </si>
  <si>
    <t>Уход за зонами отдыха граждан, пребывающих в лесах</t>
  </si>
  <si>
    <t>га</t>
  </si>
  <si>
    <t xml:space="preserve">Очистка лесов от захламления, загрязнения 
и иного негативного воздействия 
</t>
  </si>
  <si>
    <t xml:space="preserve">Проведение противопожарной пропаганды                      и других профилактических мероприятий                    в целях предотвращения возникновения лесных пожаров   </t>
  </si>
  <si>
    <t>Осуществление мероприятий по обеспечению безопасности дорожного движения на автомобильных дорогах общего пользования при осуществлении дорожной деятельности (содержание икусственных неровностей (дорожный фонд))</t>
  </si>
  <si>
    <t>чел.</t>
  </si>
  <si>
    <t xml:space="preserve">Установка и размещение стендов и других знаков и указателей, содержащих информацию о мерах пожарной безопасности в лесах
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</si>
  <si>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</si>
  <si>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</si>
  <si>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</si>
  <si>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</si>
  <si>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</si>
  <si>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</si>
  <si>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</si>
  <si>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</si>
  <si>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</si>
  <si>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Организация благоустройства и озеленения (содержание объектов монументально-декоративного искусства)</t>
  </si>
  <si>
    <t>Уборка территории и аналогичная деятельность (перемещение, хранение  и утилизацию брошенных транспортных средств)</t>
  </si>
  <si>
    <t>Уборка территории и аналогичная деятельность (содержание тротуаров в микрорайонах)</t>
  </si>
  <si>
    <t>Организация освещения улиц (содержание, техническое обслуживание, технический ремонт и ликвидация аварийных ситуаций на объектах уличного освещения)</t>
  </si>
  <si>
    <t>на 2021 год</t>
  </si>
  <si>
    <t>на 2022 год</t>
  </si>
  <si>
    <t>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</si>
</sst>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"/>
  </numFmts>
  <fonts count="23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8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8" fillId="0" borderId="0"/>
    <xf numFmtId="0" fontId="8" fillId="0" borderId="0"/>
    <xf numFmtId="0" fontId="14" fillId="0" borderId="0"/>
    <xf numFmtId="0" fontId="10" fillId="0" borderId="0"/>
    <xf numFmtId="0" fontId="10" fillId="0" borderId="0"/>
    <xf numFmtId="0" fontId="12" fillId="0" borderId="0"/>
    <xf numFmtId="0" fontId="10" fillId="0" borderId="0"/>
    <xf numFmtId="0" fontId="9" fillId="0" borderId="0"/>
    <xf numFmtId="0" fontId="7" fillId="0" borderId="0"/>
    <xf numFmtId="0" fontId="9" fillId="0" borderId="0"/>
    <xf numFmtId="0" fontId="10" fillId="0" borderId="0"/>
    <xf numFmtId="0" fontId="10" fillId="0" borderId="0"/>
  </cellStyleXfs>
  <cellXfs count="73">
    <xf numFmtId="0" fontId="0" fillId="0" borderId="0" xfId="0"/>
    <xf numFmtId="4" fontId="15" fillId="0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Fill="1" applyBorder="1" applyAlignment="1">
      <alignment horizontal="center" vertical="center"/>
    </xf>
    <xf numFmtId="4" fontId="11" fillId="0" borderId="1" xfId="4" applyNumberFormat="1" applyFont="1" applyFill="1" applyBorder="1" applyAlignment="1">
      <alignment horizontal="center" vertical="center" wrapText="1"/>
    </xf>
    <xf numFmtId="4" fontId="11" fillId="0" borderId="1" xfId="4" applyNumberFormat="1" applyFont="1" applyFill="1" applyBorder="1" applyAlignment="1">
      <alignment horizontal="center" vertical="center"/>
    </xf>
    <xf numFmtId="3" fontId="11" fillId="0" borderId="1" xfId="4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justify" vertical="center" wrapText="1"/>
    </xf>
    <xf numFmtId="3" fontId="1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3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4" fillId="0" borderId="0" xfId="0" applyNumberFormat="1" applyFont="1" applyFill="1"/>
    <xf numFmtId="0" fontId="19" fillId="0" borderId="0" xfId="0" applyFont="1" applyFill="1"/>
    <xf numFmtId="4" fontId="20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/>
    </xf>
    <xf numFmtId="0" fontId="21" fillId="0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4" fontId="13" fillId="0" borderId="1" xfId="0" applyNumberFormat="1" applyFont="1" applyFill="1" applyBorder="1" applyAlignment="1">
      <alignment horizontal="center" vertical="center" wrapText="1"/>
    </xf>
    <xf numFmtId="4" fontId="21" fillId="0" borderId="0" xfId="0" applyNumberFormat="1" applyFont="1" applyFill="1"/>
    <xf numFmtId="0" fontId="13" fillId="0" borderId="0" xfId="0" applyFont="1" applyFill="1"/>
    <xf numFmtId="4" fontId="13" fillId="0" borderId="0" xfId="0" applyNumberFormat="1" applyFont="1" applyFill="1"/>
    <xf numFmtId="1" fontId="1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3" fontId="21" fillId="0" borderId="1" xfId="0" applyNumberFormat="1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15" fillId="0" borderId="1" xfId="0" applyNumberFormat="1" applyFont="1" applyFill="1" applyBorder="1" applyAlignment="1">
      <alignment horizontal="center" vertical="center" wrapText="1"/>
    </xf>
    <xf numFmtId="3" fontId="15" fillId="0" borderId="1" xfId="0" applyNumberFormat="1" applyFont="1" applyFill="1" applyBorder="1" applyAlignment="1">
      <alignment horizontal="center" vertical="center"/>
    </xf>
    <xf numFmtId="3" fontId="11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1" applyFont="1" applyFill="1" applyBorder="1" applyAlignment="1">
      <alignment horizontal="justify" vertical="center" wrapText="1"/>
    </xf>
    <xf numFmtId="49" fontId="13" fillId="0" borderId="1" xfId="4" applyNumberFormat="1" applyFont="1" applyFill="1" applyBorder="1" applyAlignment="1">
      <alignment horizontal="justify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6" fillId="0" borderId="1" xfId="0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17" fillId="0" borderId="1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justify" vertical="top" wrapText="1"/>
    </xf>
    <xf numFmtId="0" fontId="13" fillId="0" borderId="2" xfId="1" applyFont="1" applyFill="1" applyBorder="1" applyAlignment="1">
      <alignment horizontal="justify" vertical="center" wrapText="1"/>
    </xf>
    <xf numFmtId="0" fontId="13" fillId="0" borderId="3" xfId="1" applyFont="1" applyFill="1" applyBorder="1" applyAlignment="1">
      <alignment horizontal="justify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2" xfId="2"/>
    <cellStyle name="Обычный 2 2" xfId="3"/>
    <cellStyle name="Обычный 2 3" xfId="4"/>
    <cellStyle name="Обычный 2 3 2" xfId="5"/>
    <cellStyle name="Обычный 2 4" xfId="6"/>
    <cellStyle name="Обычный 2 5" xfId="7"/>
    <cellStyle name="Обычный 3" xfId="8"/>
    <cellStyle name="Обычный 4" xfId="9"/>
    <cellStyle name="Обычный 5" xfId="10"/>
    <cellStyle name="Обычный 6" xfId="11"/>
    <cellStyle name="Обычный 7" xfId="12"/>
    <cellStyle name="Обычный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9"/>
  <sheetViews>
    <sheetView tabSelected="1" zoomScale="90" zoomScaleNormal="90" zoomScaleSheetLayoutView="90" workbookViewId="0">
      <selection activeCell="D226" sqref="D226"/>
    </sheetView>
  </sheetViews>
  <sheetFormatPr defaultColWidth="9.140625" defaultRowHeight="15" x14ac:dyDescent="0.25"/>
  <cols>
    <col min="1" max="1" width="6.28515625" style="17" customWidth="1"/>
    <col min="2" max="2" width="30.7109375" style="17" customWidth="1"/>
    <col min="3" max="3" width="15.7109375" style="17" customWidth="1"/>
    <col min="4" max="4" width="14.140625" style="22" customWidth="1"/>
    <col min="5" max="5" width="13.42578125" style="22" customWidth="1"/>
    <col min="6" max="6" width="14.5703125" style="17" customWidth="1"/>
    <col min="7" max="7" width="14.85546875" style="17" customWidth="1"/>
    <col min="8" max="8" width="14.5703125" style="17" customWidth="1"/>
    <col min="9" max="16384" width="9.140625" style="17"/>
  </cols>
  <sheetData>
    <row r="1" spans="1:8" ht="49.5" customHeight="1" x14ac:dyDescent="0.25">
      <c r="A1" s="58" t="s">
        <v>99</v>
      </c>
      <c r="B1" s="59"/>
      <c r="C1" s="59"/>
      <c r="D1" s="59"/>
      <c r="E1" s="59"/>
      <c r="F1" s="59"/>
      <c r="G1" s="59"/>
      <c r="H1" s="59"/>
    </row>
    <row r="2" spans="1:8" ht="15.6" x14ac:dyDescent="0.25">
      <c r="A2" s="32"/>
    </row>
    <row r="3" spans="1:8" ht="22.5" customHeight="1" x14ac:dyDescent="0.25">
      <c r="A3" s="60" t="s">
        <v>0</v>
      </c>
      <c r="B3" s="60" t="s">
        <v>4</v>
      </c>
      <c r="C3" s="60" t="s">
        <v>1</v>
      </c>
      <c r="D3" s="61" t="s">
        <v>100</v>
      </c>
      <c r="E3" s="61" t="s">
        <v>102</v>
      </c>
      <c r="F3" s="62" t="s">
        <v>2</v>
      </c>
      <c r="G3" s="62"/>
      <c r="H3" s="62"/>
    </row>
    <row r="4" spans="1:8" ht="32.25" customHeight="1" x14ac:dyDescent="0.25">
      <c r="A4" s="60"/>
      <c r="B4" s="60"/>
      <c r="C4" s="60"/>
      <c r="D4" s="61"/>
      <c r="E4" s="61"/>
      <c r="F4" s="33" t="s">
        <v>151</v>
      </c>
      <c r="G4" s="33" t="s">
        <v>152</v>
      </c>
      <c r="H4" s="33" t="s">
        <v>153</v>
      </c>
    </row>
    <row r="5" spans="1:8" ht="17.25" customHeight="1" x14ac:dyDescent="0.25">
      <c r="A5" s="34">
        <v>1</v>
      </c>
      <c r="B5" s="34">
        <v>2</v>
      </c>
      <c r="C5" s="34">
        <v>3</v>
      </c>
      <c r="D5" s="35">
        <v>4</v>
      </c>
      <c r="E5" s="35">
        <v>5</v>
      </c>
      <c r="F5" s="33">
        <v>6</v>
      </c>
      <c r="G5" s="33">
        <v>7</v>
      </c>
      <c r="H5" s="33">
        <v>8</v>
      </c>
    </row>
    <row r="6" spans="1:8" ht="17.25" customHeight="1" x14ac:dyDescent="0.25">
      <c r="A6" s="55" t="s">
        <v>101</v>
      </c>
      <c r="B6" s="56"/>
      <c r="C6" s="56"/>
      <c r="D6" s="56"/>
      <c r="E6" s="56"/>
      <c r="F6" s="56"/>
      <c r="G6" s="56"/>
      <c r="H6" s="56"/>
    </row>
    <row r="7" spans="1:8" ht="21.75" customHeight="1" x14ac:dyDescent="0.25">
      <c r="A7" s="30"/>
      <c r="B7" s="57" t="s">
        <v>5</v>
      </c>
      <c r="C7" s="57"/>
      <c r="D7" s="20">
        <f>D8</f>
        <v>0</v>
      </c>
      <c r="E7" s="20">
        <f>E8</f>
        <v>102794.81999999999</v>
      </c>
      <c r="F7" s="20">
        <f t="shared" ref="F7:H7" si="0">F8</f>
        <v>120276.79000000001</v>
      </c>
      <c r="G7" s="20">
        <f t="shared" si="0"/>
        <v>121181.79000000001</v>
      </c>
      <c r="H7" s="20">
        <f t="shared" si="0"/>
        <v>120856.79000000001</v>
      </c>
    </row>
    <row r="8" spans="1:8" x14ac:dyDescent="0.25">
      <c r="A8" s="30"/>
      <c r="B8" s="36" t="s">
        <v>103</v>
      </c>
      <c r="C8" s="36"/>
      <c r="D8" s="20">
        <f>D10+D12+D14+D16+D18+D20+D22+D26+D28+D30</f>
        <v>0</v>
      </c>
      <c r="E8" s="20">
        <f>E10+E12+E14+E16+E18+E20+E22+E26+E28+E30</f>
        <v>102794.81999999999</v>
      </c>
      <c r="F8" s="20">
        <f t="shared" ref="F8:H8" si="1">F10+F12+F14+F16+F18+F20+F22+F26+F28+F30</f>
        <v>120276.79000000001</v>
      </c>
      <c r="G8" s="20">
        <f t="shared" si="1"/>
        <v>121181.79000000001</v>
      </c>
      <c r="H8" s="20">
        <f t="shared" si="1"/>
        <v>120856.79000000001</v>
      </c>
    </row>
    <row r="9" spans="1:8" ht="12" customHeight="1" x14ac:dyDescent="0.25">
      <c r="A9" s="47" t="s">
        <v>126</v>
      </c>
      <c r="B9" s="66" t="s">
        <v>127</v>
      </c>
      <c r="C9" s="16" t="s">
        <v>72</v>
      </c>
      <c r="D9" s="29">
        <v>0</v>
      </c>
      <c r="E9" s="13">
        <v>37400</v>
      </c>
      <c r="F9" s="8">
        <v>36700</v>
      </c>
      <c r="G9" s="8">
        <v>36700</v>
      </c>
      <c r="H9" s="8">
        <v>36700</v>
      </c>
    </row>
    <row r="10" spans="1:8" ht="15" customHeight="1" x14ac:dyDescent="0.25">
      <c r="A10" s="47"/>
      <c r="B10" s="66"/>
      <c r="C10" s="16" t="s">
        <v>73</v>
      </c>
      <c r="D10" s="12">
        <v>0</v>
      </c>
      <c r="E10" s="12">
        <v>2287.3000000000002</v>
      </c>
      <c r="F10" s="1">
        <v>2423.3000000000002</v>
      </c>
      <c r="G10" s="1">
        <v>2423.3000000000002</v>
      </c>
      <c r="H10" s="1">
        <v>2423.3000000000002</v>
      </c>
    </row>
    <row r="11" spans="1:8" ht="13.5" customHeight="1" x14ac:dyDescent="0.25">
      <c r="A11" s="47" t="s">
        <v>128</v>
      </c>
      <c r="B11" s="66" t="s">
        <v>129</v>
      </c>
      <c r="C11" s="16" t="s">
        <v>72</v>
      </c>
      <c r="D11" s="29">
        <v>0</v>
      </c>
      <c r="E11" s="13">
        <v>14600</v>
      </c>
      <c r="F11" s="8">
        <v>29000</v>
      </c>
      <c r="G11" s="8">
        <v>29000</v>
      </c>
      <c r="H11" s="8">
        <v>29000</v>
      </c>
    </row>
    <row r="12" spans="1:8" ht="15" customHeight="1" x14ac:dyDescent="0.25">
      <c r="A12" s="47"/>
      <c r="B12" s="66"/>
      <c r="C12" s="16" t="s">
        <v>73</v>
      </c>
      <c r="D12" s="12">
        <v>0</v>
      </c>
      <c r="E12" s="12">
        <v>9218.15</v>
      </c>
      <c r="F12" s="1">
        <v>13262.12</v>
      </c>
      <c r="G12" s="1">
        <v>13262.12</v>
      </c>
      <c r="H12" s="1">
        <v>13262.12</v>
      </c>
    </row>
    <row r="13" spans="1:8" ht="30" customHeight="1" x14ac:dyDescent="0.25">
      <c r="A13" s="47" t="s">
        <v>138</v>
      </c>
      <c r="B13" s="66" t="s">
        <v>134</v>
      </c>
      <c r="C13" s="16" t="s">
        <v>75</v>
      </c>
      <c r="D13" s="29">
        <v>0</v>
      </c>
      <c r="E13" s="13">
        <v>100</v>
      </c>
      <c r="F13" s="8">
        <v>100</v>
      </c>
      <c r="G13" s="8">
        <v>100</v>
      </c>
      <c r="H13" s="8">
        <v>100</v>
      </c>
    </row>
    <row r="14" spans="1:8" x14ac:dyDescent="0.25">
      <c r="A14" s="47"/>
      <c r="B14" s="66"/>
      <c r="C14" s="16" t="s">
        <v>73</v>
      </c>
      <c r="D14" s="12">
        <v>0</v>
      </c>
      <c r="E14" s="12">
        <v>1487.79</v>
      </c>
      <c r="F14" s="1">
        <v>499.2</v>
      </c>
      <c r="G14" s="1">
        <v>499.2</v>
      </c>
      <c r="H14" s="1">
        <v>499.2</v>
      </c>
    </row>
    <row r="15" spans="1:8" ht="13.5" customHeight="1" x14ac:dyDescent="0.25">
      <c r="A15" s="47" t="s">
        <v>139</v>
      </c>
      <c r="B15" s="66" t="s">
        <v>130</v>
      </c>
      <c r="C15" s="16" t="s">
        <v>77</v>
      </c>
      <c r="D15" s="29">
        <v>0</v>
      </c>
      <c r="E15" s="13">
        <v>0</v>
      </c>
      <c r="F15" s="8">
        <v>4</v>
      </c>
      <c r="G15" s="8">
        <v>10</v>
      </c>
      <c r="H15" s="8">
        <v>4</v>
      </c>
    </row>
    <row r="16" spans="1:8" ht="13.5" customHeight="1" x14ac:dyDescent="0.25">
      <c r="A16" s="47"/>
      <c r="B16" s="66"/>
      <c r="C16" s="16" t="s">
        <v>73</v>
      </c>
      <c r="D16" s="12">
        <v>0</v>
      </c>
      <c r="E16" s="12">
        <v>0</v>
      </c>
      <c r="F16" s="1">
        <v>2141.6999999999998</v>
      </c>
      <c r="G16" s="1">
        <v>2741.7</v>
      </c>
      <c r="H16" s="1">
        <v>2141.6999999999998</v>
      </c>
    </row>
    <row r="17" spans="1:8" ht="25.5" customHeight="1" x14ac:dyDescent="0.25">
      <c r="A17" s="47" t="s">
        <v>140</v>
      </c>
      <c r="B17" s="68" t="s">
        <v>137</v>
      </c>
      <c r="C17" s="16" t="s">
        <v>77</v>
      </c>
      <c r="D17" s="29">
        <v>0</v>
      </c>
      <c r="E17" s="13">
        <v>9</v>
      </c>
      <c r="F17" s="8">
        <v>8</v>
      </c>
      <c r="G17" s="8">
        <v>14</v>
      </c>
      <c r="H17" s="8">
        <v>11</v>
      </c>
    </row>
    <row r="18" spans="1:8" ht="21" customHeight="1" x14ac:dyDescent="0.25">
      <c r="A18" s="47"/>
      <c r="B18" s="68"/>
      <c r="C18" s="16" t="s">
        <v>73</v>
      </c>
      <c r="D18" s="12">
        <v>0</v>
      </c>
      <c r="E18" s="12">
        <v>252.35</v>
      </c>
      <c r="F18" s="1">
        <v>542.97</v>
      </c>
      <c r="G18" s="1">
        <v>575.79</v>
      </c>
      <c r="H18" s="1">
        <v>559.38</v>
      </c>
    </row>
    <row r="19" spans="1:8" ht="13.5" customHeight="1" x14ac:dyDescent="0.25">
      <c r="A19" s="47" t="s">
        <v>141</v>
      </c>
      <c r="B19" s="66" t="s">
        <v>131</v>
      </c>
      <c r="C19" s="16" t="s">
        <v>77</v>
      </c>
      <c r="D19" s="29">
        <v>0</v>
      </c>
      <c r="E19" s="13">
        <v>0</v>
      </c>
      <c r="F19" s="8">
        <v>4</v>
      </c>
      <c r="G19" s="8">
        <v>14</v>
      </c>
      <c r="H19" s="8">
        <v>18</v>
      </c>
    </row>
    <row r="20" spans="1:8" ht="13.5" customHeight="1" x14ac:dyDescent="0.25">
      <c r="A20" s="47"/>
      <c r="B20" s="66"/>
      <c r="C20" s="16" t="s">
        <v>73</v>
      </c>
      <c r="D20" s="12">
        <v>0</v>
      </c>
      <c r="E20" s="12">
        <v>0</v>
      </c>
      <c r="F20" s="1">
        <v>1401.1</v>
      </c>
      <c r="G20" s="1">
        <v>1442.95</v>
      </c>
      <c r="H20" s="1">
        <v>1459.69</v>
      </c>
    </row>
    <row r="21" spans="1:8" ht="15" customHeight="1" x14ac:dyDescent="0.25">
      <c r="A21" s="47" t="s">
        <v>142</v>
      </c>
      <c r="B21" s="68" t="s">
        <v>133</v>
      </c>
      <c r="C21" s="16" t="s">
        <v>132</v>
      </c>
      <c r="D21" s="29">
        <v>0</v>
      </c>
      <c r="E21" s="14">
        <v>6.5</v>
      </c>
      <c r="F21" s="8">
        <v>20</v>
      </c>
      <c r="G21" s="8">
        <v>20</v>
      </c>
      <c r="H21" s="8">
        <v>20</v>
      </c>
    </row>
    <row r="22" spans="1:8" ht="13.5" customHeight="1" x14ac:dyDescent="0.25">
      <c r="A22" s="47"/>
      <c r="B22" s="68"/>
      <c r="C22" s="16" t="s">
        <v>73</v>
      </c>
      <c r="D22" s="12">
        <v>0</v>
      </c>
      <c r="E22" s="12">
        <v>1118.98</v>
      </c>
      <c r="F22" s="1">
        <v>4769.17</v>
      </c>
      <c r="G22" s="1">
        <v>4999.5</v>
      </c>
      <c r="H22" s="1">
        <v>5274.17</v>
      </c>
    </row>
    <row r="23" spans="1:8" ht="22.5" customHeight="1" x14ac:dyDescent="0.25">
      <c r="A23" s="71" t="s">
        <v>143</v>
      </c>
      <c r="B23" s="69" t="s">
        <v>98</v>
      </c>
      <c r="C23" s="31" t="s">
        <v>36</v>
      </c>
      <c r="D23" s="5">
        <v>0</v>
      </c>
      <c r="E23" s="23">
        <v>96</v>
      </c>
      <c r="F23" s="23">
        <v>0</v>
      </c>
      <c r="G23" s="23">
        <v>0</v>
      </c>
      <c r="H23" s="23">
        <v>0</v>
      </c>
    </row>
    <row r="24" spans="1:8" ht="88.5" customHeight="1" x14ac:dyDescent="0.25">
      <c r="A24" s="72"/>
      <c r="B24" s="70"/>
      <c r="C24" s="31" t="s">
        <v>3</v>
      </c>
      <c r="D24" s="12">
        <v>0</v>
      </c>
      <c r="E24" s="23">
        <v>544.79999999999995</v>
      </c>
      <c r="F24" s="24">
        <v>0</v>
      </c>
      <c r="G24" s="24">
        <v>0</v>
      </c>
      <c r="H24" s="24">
        <v>0</v>
      </c>
    </row>
    <row r="25" spans="1:8" s="22" customFormat="1" ht="51.75" customHeight="1" x14ac:dyDescent="0.25">
      <c r="A25" s="44" t="s">
        <v>144</v>
      </c>
      <c r="B25" s="67" t="s">
        <v>34</v>
      </c>
      <c r="C25" s="31" t="s">
        <v>37</v>
      </c>
      <c r="D25" s="8">
        <v>0</v>
      </c>
      <c r="E25" s="8">
        <v>6</v>
      </c>
      <c r="F25" s="8">
        <v>6</v>
      </c>
      <c r="G25" s="8">
        <v>6</v>
      </c>
      <c r="H25" s="8">
        <v>6</v>
      </c>
    </row>
    <row r="26" spans="1:8" s="22" customFormat="1" ht="28.5" customHeight="1" x14ac:dyDescent="0.25">
      <c r="A26" s="44"/>
      <c r="B26" s="67"/>
      <c r="C26" s="31" t="s">
        <v>3</v>
      </c>
      <c r="D26" s="12">
        <v>0</v>
      </c>
      <c r="E26" s="12">
        <v>35136.300000000003</v>
      </c>
      <c r="F26" s="12">
        <v>39447.769999999997</v>
      </c>
      <c r="G26" s="12">
        <v>39447.769999999997</v>
      </c>
      <c r="H26" s="12">
        <v>39447.769999999997</v>
      </c>
    </row>
    <row r="27" spans="1:8" s="22" customFormat="1" ht="15" customHeight="1" x14ac:dyDescent="0.25">
      <c r="A27" s="44" t="s">
        <v>145</v>
      </c>
      <c r="B27" s="67" t="s">
        <v>35</v>
      </c>
      <c r="C27" s="31" t="s">
        <v>37</v>
      </c>
      <c r="D27" s="37">
        <v>0</v>
      </c>
      <c r="E27" s="38">
        <v>10</v>
      </c>
      <c r="F27" s="38">
        <v>10</v>
      </c>
      <c r="G27" s="38">
        <v>10</v>
      </c>
      <c r="H27" s="38">
        <v>10</v>
      </c>
    </row>
    <row r="28" spans="1:8" s="22" customFormat="1" ht="15" customHeight="1" x14ac:dyDescent="0.25">
      <c r="A28" s="44"/>
      <c r="B28" s="67"/>
      <c r="C28" s="31" t="s">
        <v>3</v>
      </c>
      <c r="D28" s="12">
        <v>0</v>
      </c>
      <c r="E28" s="12">
        <v>16800</v>
      </c>
      <c r="F28" s="12">
        <v>17205.34</v>
      </c>
      <c r="G28" s="12">
        <v>17205.34</v>
      </c>
      <c r="H28" s="12">
        <v>17205.34</v>
      </c>
    </row>
    <row r="29" spans="1:8" s="22" customFormat="1" ht="66" customHeight="1" x14ac:dyDescent="0.25">
      <c r="A29" s="44" t="s">
        <v>146</v>
      </c>
      <c r="B29" s="67" t="s">
        <v>71</v>
      </c>
      <c r="C29" s="31" t="s">
        <v>37</v>
      </c>
      <c r="D29" s="13">
        <v>0</v>
      </c>
      <c r="E29" s="38">
        <v>20</v>
      </c>
      <c r="F29" s="38">
        <v>20</v>
      </c>
      <c r="G29" s="38">
        <v>20</v>
      </c>
      <c r="H29" s="38">
        <v>20</v>
      </c>
    </row>
    <row r="30" spans="1:8" s="22" customFormat="1" x14ac:dyDescent="0.25">
      <c r="A30" s="44"/>
      <c r="B30" s="67"/>
      <c r="C30" s="31" t="s">
        <v>3</v>
      </c>
      <c r="D30" s="13">
        <v>0</v>
      </c>
      <c r="E30" s="12">
        <v>36493.949999999997</v>
      </c>
      <c r="F30" s="12">
        <v>38584.120000000003</v>
      </c>
      <c r="G30" s="12">
        <v>38584.120000000003</v>
      </c>
      <c r="H30" s="12">
        <v>38584.120000000003</v>
      </c>
    </row>
    <row r="31" spans="1:8" ht="25.5" customHeight="1" x14ac:dyDescent="0.25">
      <c r="A31" s="55" t="s">
        <v>7</v>
      </c>
      <c r="B31" s="55"/>
      <c r="C31" s="55"/>
      <c r="D31" s="55"/>
      <c r="E31" s="55"/>
      <c r="F31" s="55"/>
      <c r="G31" s="55"/>
      <c r="H31" s="55"/>
    </row>
    <row r="32" spans="1:8" ht="28.5" customHeight="1" x14ac:dyDescent="0.25">
      <c r="A32" s="30"/>
      <c r="B32" s="57" t="s">
        <v>5</v>
      </c>
      <c r="C32" s="57"/>
      <c r="D32" s="20">
        <f>D33</f>
        <v>1108825.7899999998</v>
      </c>
      <c r="E32" s="20">
        <f t="shared" ref="E32:H32" si="2">E33</f>
        <v>1132785.7799999998</v>
      </c>
      <c r="F32" s="11">
        <f t="shared" si="2"/>
        <v>1129882.7799999998</v>
      </c>
      <c r="G32" s="11">
        <f t="shared" si="2"/>
        <v>1123557.1099999999</v>
      </c>
      <c r="H32" s="11">
        <f t="shared" si="2"/>
        <v>1123230.1299999999</v>
      </c>
    </row>
    <row r="33" spans="1:8" ht="22.5" customHeight="1" x14ac:dyDescent="0.25">
      <c r="A33" s="30"/>
      <c r="B33" s="65" t="s">
        <v>103</v>
      </c>
      <c r="C33" s="65"/>
      <c r="D33" s="20">
        <f>D35+D37+D39+D41+D43+D45+D47+D51+D53+D55+D59+D61+D63+D65+D67+D69+D71+D73+D75+D79+D85+D83+D49+D57+D77+D81+D87</f>
        <v>1108825.7899999998</v>
      </c>
      <c r="E33" s="20">
        <f t="shared" ref="E33:H33" si="3">E35+E37+E39+E41+E43+E45+E47+E51+E53+E55+E59+E61+E63+E65+E67+E69+E71+E73+E75+E79+E85+E83+E49+E57+E77+E81+E87</f>
        <v>1132785.7799999998</v>
      </c>
      <c r="F33" s="11">
        <f t="shared" si="3"/>
        <v>1129882.7799999998</v>
      </c>
      <c r="G33" s="11">
        <f t="shared" si="3"/>
        <v>1123557.1099999999</v>
      </c>
      <c r="H33" s="11">
        <f t="shared" si="3"/>
        <v>1123230.1299999999</v>
      </c>
    </row>
    <row r="34" spans="1:8" ht="44.25" customHeight="1" x14ac:dyDescent="0.25">
      <c r="A34" s="47">
        <v>1</v>
      </c>
      <c r="B34" s="66" t="s">
        <v>111</v>
      </c>
      <c r="C34" s="16" t="s">
        <v>72</v>
      </c>
      <c r="D34" s="12">
        <v>11193.8</v>
      </c>
      <c r="E34" s="12">
        <v>0</v>
      </c>
      <c r="F34" s="1">
        <v>0</v>
      </c>
      <c r="G34" s="1">
        <v>0</v>
      </c>
      <c r="H34" s="1">
        <v>0</v>
      </c>
    </row>
    <row r="35" spans="1:8" ht="19.5" customHeight="1" x14ac:dyDescent="0.25">
      <c r="A35" s="47"/>
      <c r="B35" s="66"/>
      <c r="C35" s="16" t="s">
        <v>73</v>
      </c>
      <c r="D35" s="12">
        <v>18288.73</v>
      </c>
      <c r="E35" s="12">
        <v>0</v>
      </c>
      <c r="F35" s="1">
        <v>0</v>
      </c>
      <c r="G35" s="1">
        <v>0</v>
      </c>
      <c r="H35" s="1">
        <v>0</v>
      </c>
    </row>
    <row r="36" spans="1:8" ht="72.75" customHeight="1" x14ac:dyDescent="0.25">
      <c r="A36" s="64">
        <v>2</v>
      </c>
      <c r="B36" s="66" t="s">
        <v>112</v>
      </c>
      <c r="C36" s="16" t="s">
        <v>75</v>
      </c>
      <c r="D36" s="12">
        <v>179.69</v>
      </c>
      <c r="E36" s="15">
        <v>181.619</v>
      </c>
      <c r="F36" s="39">
        <v>181.619</v>
      </c>
      <c r="G36" s="39">
        <v>181.619</v>
      </c>
      <c r="H36" s="39">
        <v>181.619</v>
      </c>
    </row>
    <row r="37" spans="1:8" x14ac:dyDescent="0.25">
      <c r="A37" s="64"/>
      <c r="B37" s="66"/>
      <c r="C37" s="16" t="s">
        <v>73</v>
      </c>
      <c r="D37" s="12">
        <v>788531.94</v>
      </c>
      <c r="E37" s="12">
        <v>853626.24</v>
      </c>
      <c r="F37" s="1">
        <v>839637.71</v>
      </c>
      <c r="G37" s="1">
        <v>841583.98</v>
      </c>
      <c r="H37" s="1">
        <v>841584</v>
      </c>
    </row>
    <row r="38" spans="1:8" ht="75" customHeight="1" x14ac:dyDescent="0.25">
      <c r="A38" s="64"/>
      <c r="B38" s="66" t="s">
        <v>113</v>
      </c>
      <c r="C38" s="16" t="s">
        <v>75</v>
      </c>
      <c r="D38" s="12">
        <v>4.58</v>
      </c>
      <c r="E38" s="15">
        <v>41.27</v>
      </c>
      <c r="F38" s="39">
        <v>41.27</v>
      </c>
      <c r="G38" s="39">
        <v>41.27</v>
      </c>
      <c r="H38" s="39">
        <v>41.27</v>
      </c>
    </row>
    <row r="39" spans="1:8" x14ac:dyDescent="0.25">
      <c r="A39" s="64"/>
      <c r="B39" s="66"/>
      <c r="C39" s="16" t="s">
        <v>73</v>
      </c>
      <c r="D39" s="12">
        <v>9785.1200000000008</v>
      </c>
      <c r="E39" s="12">
        <v>8882.85</v>
      </c>
      <c r="F39" s="1">
        <v>6880.78</v>
      </c>
      <c r="G39" s="1">
        <v>6880.78</v>
      </c>
      <c r="H39" s="1">
        <v>6880.78</v>
      </c>
    </row>
    <row r="40" spans="1:8" ht="64.5" customHeight="1" x14ac:dyDescent="0.25">
      <c r="A40" s="44">
        <v>3</v>
      </c>
      <c r="B40" s="67" t="s">
        <v>114</v>
      </c>
      <c r="C40" s="30" t="s">
        <v>74</v>
      </c>
      <c r="D40" s="38">
        <v>135</v>
      </c>
      <c r="E40" s="38">
        <v>135</v>
      </c>
      <c r="F40" s="40">
        <v>135</v>
      </c>
      <c r="G40" s="40">
        <v>135</v>
      </c>
      <c r="H40" s="40">
        <v>135</v>
      </c>
    </row>
    <row r="41" spans="1:8" x14ac:dyDescent="0.25">
      <c r="A41" s="44"/>
      <c r="B41" s="67"/>
      <c r="C41" s="30" t="s">
        <v>73</v>
      </c>
      <c r="D41" s="12">
        <v>22609.82</v>
      </c>
      <c r="E41" s="12">
        <v>17398.36</v>
      </c>
      <c r="F41" s="1">
        <v>22146.560000000001</v>
      </c>
      <c r="G41" s="1">
        <v>22146.560000000001</v>
      </c>
      <c r="H41" s="1">
        <v>22146.560000000001</v>
      </c>
    </row>
    <row r="42" spans="1:8" ht="56.25" customHeight="1" x14ac:dyDescent="0.25">
      <c r="A42" s="44"/>
      <c r="B42" s="49" t="s">
        <v>115</v>
      </c>
      <c r="C42" s="30" t="s">
        <v>74</v>
      </c>
      <c r="D42" s="13">
        <v>9497</v>
      </c>
      <c r="E42" s="13">
        <v>9497</v>
      </c>
      <c r="F42" s="8">
        <v>9497</v>
      </c>
      <c r="G42" s="8">
        <v>9497</v>
      </c>
      <c r="H42" s="8">
        <v>9497</v>
      </c>
    </row>
    <row r="43" spans="1:8" x14ac:dyDescent="0.25">
      <c r="A43" s="44"/>
      <c r="B43" s="49"/>
      <c r="C43" s="30" t="s">
        <v>73</v>
      </c>
      <c r="D43" s="12">
        <v>8702.2199999999993</v>
      </c>
      <c r="E43" s="12">
        <v>9968.59</v>
      </c>
      <c r="F43" s="1">
        <v>10875.71</v>
      </c>
      <c r="G43" s="1">
        <v>10875.71</v>
      </c>
      <c r="H43" s="1">
        <v>10875.71</v>
      </c>
    </row>
    <row r="44" spans="1:8" ht="54.75" customHeight="1" x14ac:dyDescent="0.25">
      <c r="A44" s="44"/>
      <c r="B44" s="49" t="s">
        <v>116</v>
      </c>
      <c r="C44" s="30" t="s">
        <v>104</v>
      </c>
      <c r="D44" s="12">
        <v>52108.6</v>
      </c>
      <c r="E44" s="13">
        <v>52109</v>
      </c>
      <c r="F44" s="1">
        <v>53408.6</v>
      </c>
      <c r="G44" s="1">
        <v>53408.6</v>
      </c>
      <c r="H44" s="1">
        <v>53408.6</v>
      </c>
    </row>
    <row r="45" spans="1:8" ht="21" customHeight="1" x14ac:dyDescent="0.25">
      <c r="A45" s="44"/>
      <c r="B45" s="49"/>
      <c r="C45" s="30" t="s">
        <v>73</v>
      </c>
      <c r="D45" s="12">
        <v>12353.62</v>
      </c>
      <c r="E45" s="12">
        <v>7076.83</v>
      </c>
      <c r="F45" s="1">
        <v>9248.7800000000007</v>
      </c>
      <c r="G45" s="1">
        <v>9248.7800000000007</v>
      </c>
      <c r="H45" s="1">
        <v>9248.7800000000007</v>
      </c>
    </row>
    <row r="46" spans="1:8" ht="55.5" customHeight="1" x14ac:dyDescent="0.25">
      <c r="A46" s="44"/>
      <c r="B46" s="49" t="s">
        <v>117</v>
      </c>
      <c r="C46" s="30" t="s">
        <v>74</v>
      </c>
      <c r="D46" s="13">
        <v>1</v>
      </c>
      <c r="E46" s="13">
        <v>0</v>
      </c>
      <c r="F46" s="8">
        <v>0</v>
      </c>
      <c r="G46" s="8">
        <v>0</v>
      </c>
      <c r="H46" s="8">
        <v>0</v>
      </c>
    </row>
    <row r="47" spans="1:8" ht="18" customHeight="1" x14ac:dyDescent="0.25">
      <c r="A47" s="44"/>
      <c r="B47" s="49"/>
      <c r="C47" s="30" t="s">
        <v>73</v>
      </c>
      <c r="D47" s="12">
        <v>6473.57</v>
      </c>
      <c r="E47" s="12">
        <v>0</v>
      </c>
      <c r="F47" s="1">
        <v>0</v>
      </c>
      <c r="G47" s="1">
        <v>0</v>
      </c>
      <c r="H47" s="1">
        <v>0</v>
      </c>
    </row>
    <row r="48" spans="1:8" ht="78.75" customHeight="1" x14ac:dyDescent="0.25">
      <c r="A48" s="44"/>
      <c r="B48" s="49" t="s">
        <v>106</v>
      </c>
      <c r="C48" s="30" t="s">
        <v>74</v>
      </c>
      <c r="D48" s="13">
        <v>0</v>
      </c>
      <c r="E48" s="13">
        <v>1</v>
      </c>
      <c r="F48" s="8">
        <v>1</v>
      </c>
      <c r="G48" s="8">
        <v>1</v>
      </c>
      <c r="H48" s="8">
        <v>1</v>
      </c>
    </row>
    <row r="49" spans="1:8" ht="20.25" customHeight="1" x14ac:dyDescent="0.25">
      <c r="A49" s="44"/>
      <c r="B49" s="49"/>
      <c r="C49" s="30" t="s">
        <v>73</v>
      </c>
      <c r="D49" s="12">
        <v>0</v>
      </c>
      <c r="E49" s="12">
        <v>6076.83</v>
      </c>
      <c r="F49" s="1">
        <v>3316.38</v>
      </c>
      <c r="G49" s="1">
        <v>3316.38</v>
      </c>
      <c r="H49" s="1">
        <v>3316.38</v>
      </c>
    </row>
    <row r="50" spans="1:8" ht="64.5" customHeight="1" x14ac:dyDescent="0.25">
      <c r="A50" s="44"/>
      <c r="B50" s="49" t="s">
        <v>118</v>
      </c>
      <c r="C50" s="30" t="s">
        <v>74</v>
      </c>
      <c r="D50" s="13">
        <v>4</v>
      </c>
      <c r="E50" s="13">
        <v>0</v>
      </c>
      <c r="F50" s="8">
        <v>0</v>
      </c>
      <c r="G50" s="8">
        <v>0</v>
      </c>
      <c r="H50" s="8">
        <v>0</v>
      </c>
    </row>
    <row r="51" spans="1:8" ht="21.75" customHeight="1" x14ac:dyDescent="0.25">
      <c r="A51" s="44"/>
      <c r="B51" s="49"/>
      <c r="C51" s="30" t="s">
        <v>73</v>
      </c>
      <c r="D51" s="12">
        <v>16435.63</v>
      </c>
      <c r="E51" s="12">
        <v>0</v>
      </c>
      <c r="F51" s="1">
        <v>0</v>
      </c>
      <c r="G51" s="1">
        <v>0</v>
      </c>
      <c r="H51" s="1">
        <v>0</v>
      </c>
    </row>
    <row r="52" spans="1:8" ht="51.75" customHeight="1" x14ac:dyDescent="0.25">
      <c r="A52" s="44"/>
      <c r="B52" s="49" t="s">
        <v>119</v>
      </c>
      <c r="C52" s="30" t="s">
        <v>104</v>
      </c>
      <c r="D52" s="13">
        <v>1300</v>
      </c>
      <c r="E52" s="12">
        <v>0</v>
      </c>
      <c r="F52" s="8">
        <v>0</v>
      </c>
      <c r="G52" s="8">
        <v>0</v>
      </c>
      <c r="H52" s="8">
        <v>0</v>
      </c>
    </row>
    <row r="53" spans="1:8" ht="19.5" customHeight="1" x14ac:dyDescent="0.25">
      <c r="A53" s="44"/>
      <c r="B53" s="49"/>
      <c r="C53" s="30" t="s">
        <v>73</v>
      </c>
      <c r="D53" s="12">
        <v>18531.12</v>
      </c>
      <c r="E53" s="12">
        <v>0</v>
      </c>
      <c r="F53" s="1">
        <v>0</v>
      </c>
      <c r="G53" s="1">
        <v>0</v>
      </c>
      <c r="H53" s="1">
        <v>0</v>
      </c>
    </row>
    <row r="54" spans="1:8" ht="63.75" customHeight="1" x14ac:dyDescent="0.25">
      <c r="A54" s="44"/>
      <c r="B54" s="49" t="s">
        <v>120</v>
      </c>
      <c r="C54" s="30" t="s">
        <v>104</v>
      </c>
      <c r="D54" s="13">
        <v>150</v>
      </c>
      <c r="E54" s="13">
        <v>0</v>
      </c>
      <c r="F54" s="8">
        <v>0</v>
      </c>
      <c r="G54" s="8">
        <v>0</v>
      </c>
      <c r="H54" s="8">
        <v>0</v>
      </c>
    </row>
    <row r="55" spans="1:8" ht="20.25" customHeight="1" x14ac:dyDescent="0.25">
      <c r="A55" s="44"/>
      <c r="B55" s="49"/>
      <c r="C55" s="30" t="s">
        <v>73</v>
      </c>
      <c r="D55" s="12">
        <v>489.36</v>
      </c>
      <c r="E55" s="12">
        <v>0</v>
      </c>
      <c r="F55" s="1">
        <v>0</v>
      </c>
      <c r="G55" s="1">
        <v>0</v>
      </c>
      <c r="H55" s="1">
        <v>0</v>
      </c>
    </row>
    <row r="56" spans="1:8" ht="65.25" customHeight="1" x14ac:dyDescent="0.25">
      <c r="A56" s="44"/>
      <c r="B56" s="49" t="s">
        <v>135</v>
      </c>
      <c r="C56" s="30" t="s">
        <v>77</v>
      </c>
      <c r="D56" s="13">
        <v>0</v>
      </c>
      <c r="E56" s="13">
        <v>0</v>
      </c>
      <c r="F56" s="8">
        <v>150</v>
      </c>
      <c r="G56" s="8">
        <v>150</v>
      </c>
      <c r="H56" s="8">
        <v>150</v>
      </c>
    </row>
    <row r="57" spans="1:8" ht="18" customHeight="1" x14ac:dyDescent="0.25">
      <c r="A57" s="44"/>
      <c r="B57" s="49"/>
      <c r="C57" s="30" t="s">
        <v>73</v>
      </c>
      <c r="D57" s="12">
        <v>0</v>
      </c>
      <c r="E57" s="12">
        <v>0</v>
      </c>
      <c r="F57" s="1">
        <v>1042.67</v>
      </c>
      <c r="G57" s="1">
        <v>1042.67</v>
      </c>
      <c r="H57" s="1">
        <v>1042.67</v>
      </c>
    </row>
    <row r="58" spans="1:8" ht="57" customHeight="1" x14ac:dyDescent="0.25">
      <c r="A58" s="44"/>
      <c r="B58" s="49" t="s">
        <v>121</v>
      </c>
      <c r="C58" s="30" t="s">
        <v>75</v>
      </c>
      <c r="D58" s="12">
        <v>319.89999999999998</v>
      </c>
      <c r="E58" s="12">
        <v>319.89999999999998</v>
      </c>
      <c r="F58" s="1">
        <v>319.89999999999998</v>
      </c>
      <c r="G58" s="1">
        <v>319.89999999999998</v>
      </c>
      <c r="H58" s="1">
        <v>319.89999999999998</v>
      </c>
    </row>
    <row r="59" spans="1:8" ht="18.75" customHeight="1" x14ac:dyDescent="0.25">
      <c r="A59" s="44"/>
      <c r="B59" s="49"/>
      <c r="C59" s="30" t="s">
        <v>73</v>
      </c>
      <c r="D59" s="12">
        <v>23706.39</v>
      </c>
      <c r="E59" s="12">
        <v>29796.38</v>
      </c>
      <c r="F59" s="1">
        <v>29372.41</v>
      </c>
      <c r="G59" s="1">
        <v>24724.880000000001</v>
      </c>
      <c r="H59" s="1">
        <v>24724.880000000001</v>
      </c>
    </row>
    <row r="60" spans="1:8" ht="64.5" customHeight="1" x14ac:dyDescent="0.25">
      <c r="A60" s="44"/>
      <c r="B60" s="49" t="s">
        <v>122</v>
      </c>
      <c r="C60" s="30" t="s">
        <v>76</v>
      </c>
      <c r="D60" s="12">
        <v>326366.98</v>
      </c>
      <c r="E60" s="12">
        <v>343462.08</v>
      </c>
      <c r="F60" s="1">
        <v>0</v>
      </c>
      <c r="G60" s="1">
        <v>0</v>
      </c>
      <c r="H60" s="1">
        <v>0</v>
      </c>
    </row>
    <row r="61" spans="1:8" ht="21" customHeight="1" x14ac:dyDescent="0.25">
      <c r="A61" s="44"/>
      <c r="B61" s="49"/>
      <c r="C61" s="30" t="s">
        <v>73</v>
      </c>
      <c r="D61" s="12">
        <v>1584.31</v>
      </c>
      <c r="E61" s="12">
        <v>1650.77</v>
      </c>
      <c r="F61" s="1">
        <v>0</v>
      </c>
      <c r="G61" s="1">
        <v>0</v>
      </c>
      <c r="H61" s="1">
        <v>0</v>
      </c>
    </row>
    <row r="62" spans="1:8" ht="30" customHeight="1" x14ac:dyDescent="0.25">
      <c r="A62" s="47">
        <v>4</v>
      </c>
      <c r="B62" s="49" t="s">
        <v>147</v>
      </c>
      <c r="C62" s="30" t="s">
        <v>77</v>
      </c>
      <c r="D62" s="13">
        <v>12</v>
      </c>
      <c r="E62" s="13">
        <v>18</v>
      </c>
      <c r="F62" s="13">
        <v>20</v>
      </c>
      <c r="G62" s="13">
        <v>20</v>
      </c>
      <c r="H62" s="13">
        <v>20</v>
      </c>
    </row>
    <row r="63" spans="1:8" x14ac:dyDescent="0.25">
      <c r="A63" s="47"/>
      <c r="B63" s="49"/>
      <c r="C63" s="30" t="s">
        <v>73</v>
      </c>
      <c r="D63" s="12">
        <v>9149.48</v>
      </c>
      <c r="E63" s="12">
        <v>5328.81</v>
      </c>
      <c r="F63" s="12">
        <v>4999.33</v>
      </c>
      <c r="G63" s="12">
        <v>4999.33</v>
      </c>
      <c r="H63" s="12">
        <v>4999.33</v>
      </c>
    </row>
    <row r="64" spans="1:8" ht="28.5" customHeight="1" x14ac:dyDescent="0.25">
      <c r="A64" s="47"/>
      <c r="B64" s="49" t="s">
        <v>78</v>
      </c>
      <c r="C64" s="30" t="s">
        <v>77</v>
      </c>
      <c r="D64" s="13">
        <v>1</v>
      </c>
      <c r="E64" s="13">
        <v>1</v>
      </c>
      <c r="F64" s="13">
        <v>1</v>
      </c>
      <c r="G64" s="13">
        <v>1</v>
      </c>
      <c r="H64" s="13">
        <v>1</v>
      </c>
    </row>
    <row r="65" spans="1:8" x14ac:dyDescent="0.25">
      <c r="A65" s="47"/>
      <c r="B65" s="49"/>
      <c r="C65" s="30" t="s">
        <v>73</v>
      </c>
      <c r="D65" s="12">
        <v>10282.61</v>
      </c>
      <c r="E65" s="12">
        <v>9993.3700000000008</v>
      </c>
      <c r="F65" s="12">
        <v>9599.99</v>
      </c>
      <c r="G65" s="12">
        <v>9599.99</v>
      </c>
      <c r="H65" s="12">
        <v>9599.99</v>
      </c>
    </row>
    <row r="66" spans="1:8" ht="35.25" customHeight="1" x14ac:dyDescent="0.25">
      <c r="A66" s="47"/>
      <c r="B66" s="49" t="s">
        <v>123</v>
      </c>
      <c r="C66" s="30" t="s">
        <v>77</v>
      </c>
      <c r="D66" s="13">
        <v>1</v>
      </c>
      <c r="E66" s="13">
        <v>2</v>
      </c>
      <c r="F66" s="13">
        <v>0</v>
      </c>
      <c r="G66" s="13">
        <v>0</v>
      </c>
      <c r="H66" s="13">
        <v>0</v>
      </c>
    </row>
    <row r="67" spans="1:8" ht="23.25" customHeight="1" x14ac:dyDescent="0.25">
      <c r="A67" s="47"/>
      <c r="B67" s="49"/>
      <c r="C67" s="30" t="s">
        <v>73</v>
      </c>
      <c r="D67" s="12">
        <v>7787.75</v>
      </c>
      <c r="E67" s="12">
        <v>7853.1</v>
      </c>
      <c r="F67" s="12">
        <v>0</v>
      </c>
      <c r="G67" s="12">
        <v>0</v>
      </c>
      <c r="H67" s="12">
        <v>0</v>
      </c>
    </row>
    <row r="68" spans="1:8" ht="16.5" customHeight="1" x14ac:dyDescent="0.25">
      <c r="A68" s="47"/>
      <c r="B68" s="49" t="s">
        <v>79</v>
      </c>
      <c r="C68" s="30" t="s">
        <v>72</v>
      </c>
      <c r="D68" s="12">
        <v>908200.5</v>
      </c>
      <c r="E68" s="12">
        <v>908200.5</v>
      </c>
      <c r="F68" s="12">
        <v>908200.5</v>
      </c>
      <c r="G68" s="12">
        <v>908200.5</v>
      </c>
      <c r="H68" s="12">
        <v>908200.5</v>
      </c>
    </row>
    <row r="69" spans="1:8" x14ac:dyDescent="0.25">
      <c r="A69" s="47"/>
      <c r="B69" s="49"/>
      <c r="C69" s="30" t="s">
        <v>73</v>
      </c>
      <c r="D69" s="12">
        <v>12598.93</v>
      </c>
      <c r="E69" s="12">
        <v>14284.56</v>
      </c>
      <c r="F69" s="12">
        <v>9462</v>
      </c>
      <c r="G69" s="12">
        <v>9462.1</v>
      </c>
      <c r="H69" s="12">
        <v>9462.1</v>
      </c>
    </row>
    <row r="70" spans="1:8" ht="26.25" customHeight="1" x14ac:dyDescent="0.25">
      <c r="A70" s="64">
        <v>5</v>
      </c>
      <c r="B70" s="49" t="s">
        <v>96</v>
      </c>
      <c r="C70" s="30" t="s">
        <v>74</v>
      </c>
      <c r="D70" s="13">
        <v>7</v>
      </c>
      <c r="E70" s="13">
        <v>7</v>
      </c>
      <c r="F70" s="13">
        <v>17</v>
      </c>
      <c r="G70" s="13">
        <v>17</v>
      </c>
      <c r="H70" s="13">
        <v>17</v>
      </c>
    </row>
    <row r="71" spans="1:8" x14ac:dyDescent="0.25">
      <c r="A71" s="64"/>
      <c r="B71" s="49"/>
      <c r="C71" s="30" t="s">
        <v>73</v>
      </c>
      <c r="D71" s="12">
        <v>100</v>
      </c>
      <c r="E71" s="12">
        <v>100</v>
      </c>
      <c r="F71" s="12">
        <v>350.53</v>
      </c>
      <c r="G71" s="12">
        <v>350.53</v>
      </c>
      <c r="H71" s="12">
        <v>350.53</v>
      </c>
    </row>
    <row r="72" spans="1:8" ht="24.75" customHeight="1" x14ac:dyDescent="0.25">
      <c r="A72" s="64"/>
      <c r="B72" s="49" t="s">
        <v>97</v>
      </c>
      <c r="C72" s="30" t="s">
        <v>74</v>
      </c>
      <c r="D72" s="13">
        <v>2</v>
      </c>
      <c r="E72" s="13">
        <v>17</v>
      </c>
      <c r="F72" s="13">
        <v>23</v>
      </c>
      <c r="G72" s="13">
        <v>23</v>
      </c>
      <c r="H72" s="13">
        <v>23</v>
      </c>
    </row>
    <row r="73" spans="1:8" x14ac:dyDescent="0.25">
      <c r="A73" s="64"/>
      <c r="B73" s="49"/>
      <c r="C73" s="30" t="s">
        <v>73</v>
      </c>
      <c r="D73" s="12">
        <v>94.72</v>
      </c>
      <c r="E73" s="12">
        <v>1594.58</v>
      </c>
      <c r="F73" s="12">
        <v>1574.07</v>
      </c>
      <c r="G73" s="12">
        <v>1574.07</v>
      </c>
      <c r="H73" s="12">
        <v>1574.07</v>
      </c>
    </row>
    <row r="74" spans="1:8" ht="30.75" customHeight="1" x14ac:dyDescent="0.25">
      <c r="A74" s="64"/>
      <c r="B74" s="49" t="s">
        <v>124</v>
      </c>
      <c r="C74" s="30" t="s">
        <v>74</v>
      </c>
      <c r="D74" s="13">
        <v>5</v>
      </c>
      <c r="E74" s="13">
        <v>5</v>
      </c>
      <c r="F74" s="13">
        <v>8</v>
      </c>
      <c r="G74" s="13">
        <v>8</v>
      </c>
      <c r="H74" s="13">
        <v>8</v>
      </c>
    </row>
    <row r="75" spans="1:8" ht="18" customHeight="1" x14ac:dyDescent="0.25">
      <c r="A75" s="64"/>
      <c r="B75" s="49"/>
      <c r="C75" s="30" t="s">
        <v>73</v>
      </c>
      <c r="D75" s="12">
        <v>10577.53</v>
      </c>
      <c r="E75" s="12">
        <v>21747.9</v>
      </c>
      <c r="F75" s="12">
        <v>31409.1</v>
      </c>
      <c r="G75" s="12">
        <v>31409.1</v>
      </c>
      <c r="H75" s="12">
        <v>31409.1</v>
      </c>
    </row>
    <row r="76" spans="1:8" ht="36" customHeight="1" x14ac:dyDescent="0.25">
      <c r="A76" s="64"/>
      <c r="B76" s="49" t="s">
        <v>148</v>
      </c>
      <c r="C76" s="30" t="s">
        <v>74</v>
      </c>
      <c r="D76" s="13">
        <v>42</v>
      </c>
      <c r="E76" s="13">
        <v>45</v>
      </c>
      <c r="F76" s="13">
        <v>40</v>
      </c>
      <c r="G76" s="13">
        <v>40</v>
      </c>
      <c r="H76" s="13">
        <v>40</v>
      </c>
    </row>
    <row r="77" spans="1:8" x14ac:dyDescent="0.25">
      <c r="A77" s="64"/>
      <c r="B77" s="49"/>
      <c r="C77" s="30" t="s">
        <v>73</v>
      </c>
      <c r="D77" s="12">
        <v>932.3</v>
      </c>
      <c r="E77" s="12">
        <v>1005.71</v>
      </c>
      <c r="F77" s="12">
        <v>1130.77</v>
      </c>
      <c r="G77" s="12">
        <v>1130.77</v>
      </c>
      <c r="H77" s="12">
        <v>1130.77</v>
      </c>
    </row>
    <row r="78" spans="1:8" ht="25.5" customHeight="1" x14ac:dyDescent="0.25">
      <c r="A78" s="64"/>
      <c r="B78" s="49" t="s">
        <v>105</v>
      </c>
      <c r="C78" s="30" t="s">
        <v>74</v>
      </c>
      <c r="D78" s="14">
        <v>10</v>
      </c>
      <c r="E78" s="14">
        <v>0</v>
      </c>
      <c r="F78" s="14">
        <v>0</v>
      </c>
      <c r="G78" s="14">
        <v>0</v>
      </c>
      <c r="H78" s="14">
        <v>0</v>
      </c>
    </row>
    <row r="79" spans="1:8" x14ac:dyDescent="0.25">
      <c r="A79" s="64"/>
      <c r="B79" s="49"/>
      <c r="C79" s="30" t="s">
        <v>73</v>
      </c>
      <c r="D79" s="12">
        <v>32.67</v>
      </c>
      <c r="E79" s="12">
        <v>0</v>
      </c>
      <c r="F79" s="12">
        <v>0</v>
      </c>
      <c r="G79" s="12">
        <v>0</v>
      </c>
      <c r="H79" s="12">
        <v>0</v>
      </c>
    </row>
    <row r="80" spans="1:8" ht="23.25" customHeight="1" x14ac:dyDescent="0.25">
      <c r="A80" s="64"/>
      <c r="B80" s="49" t="s">
        <v>149</v>
      </c>
      <c r="C80" s="16" t="s">
        <v>72</v>
      </c>
      <c r="D80" s="13">
        <v>0</v>
      </c>
      <c r="E80" s="31">
        <v>2697.9</v>
      </c>
      <c r="F80" s="13">
        <v>0</v>
      </c>
      <c r="G80" s="13">
        <v>0</v>
      </c>
      <c r="H80" s="13">
        <v>0</v>
      </c>
    </row>
    <row r="81" spans="1:8" x14ac:dyDescent="0.25">
      <c r="A81" s="64"/>
      <c r="B81" s="49"/>
      <c r="C81" s="30" t="s">
        <v>73</v>
      </c>
      <c r="D81" s="12">
        <v>0</v>
      </c>
      <c r="E81" s="12">
        <v>556.65</v>
      </c>
      <c r="F81" s="12">
        <v>0</v>
      </c>
      <c r="G81" s="12">
        <v>0</v>
      </c>
      <c r="H81" s="12">
        <v>0</v>
      </c>
    </row>
    <row r="82" spans="1:8" ht="24" customHeight="1" x14ac:dyDescent="0.25">
      <c r="A82" s="64">
        <v>6</v>
      </c>
      <c r="B82" s="49" t="s">
        <v>125</v>
      </c>
      <c r="C82" s="30" t="s">
        <v>75</v>
      </c>
      <c r="D82" s="14">
        <v>4.2</v>
      </c>
      <c r="E82" s="14">
        <v>4.2</v>
      </c>
      <c r="F82" s="14">
        <v>4.2</v>
      </c>
      <c r="G82" s="14">
        <v>4.2</v>
      </c>
      <c r="H82" s="14">
        <v>4.2</v>
      </c>
    </row>
    <row r="83" spans="1:8" ht="20.25" customHeight="1" x14ac:dyDescent="0.25">
      <c r="A83" s="64"/>
      <c r="B83" s="49"/>
      <c r="C83" s="30" t="s">
        <v>73</v>
      </c>
      <c r="D83" s="12">
        <v>12200.92</v>
      </c>
      <c r="E83" s="12">
        <v>15055.98</v>
      </c>
      <c r="F83" s="12">
        <v>43762.58</v>
      </c>
      <c r="G83" s="12">
        <v>43762.58</v>
      </c>
      <c r="H83" s="12">
        <v>43762.58</v>
      </c>
    </row>
    <row r="84" spans="1:8" ht="37.5" customHeight="1" x14ac:dyDescent="0.25">
      <c r="A84" s="47">
        <v>7</v>
      </c>
      <c r="B84" s="49" t="s">
        <v>150</v>
      </c>
      <c r="C84" s="30" t="s">
        <v>75</v>
      </c>
      <c r="D84" s="15">
        <v>293.06900000000002</v>
      </c>
      <c r="E84" s="15">
        <v>293.06900000000002</v>
      </c>
      <c r="F84" s="15">
        <v>287.38900000000001</v>
      </c>
      <c r="G84" s="15">
        <v>287.38900000000001</v>
      </c>
      <c r="H84" s="15">
        <v>287.38900000000001</v>
      </c>
    </row>
    <row r="85" spans="1:8" ht="19.5" customHeight="1" x14ac:dyDescent="0.25">
      <c r="A85" s="47"/>
      <c r="B85" s="49"/>
      <c r="C85" s="30" t="s">
        <v>73</v>
      </c>
      <c r="D85" s="12">
        <v>74922.509999999995</v>
      </c>
      <c r="E85" s="12">
        <v>120788.27</v>
      </c>
      <c r="F85" s="12">
        <v>105073.41</v>
      </c>
      <c r="G85" s="12">
        <v>101448.9</v>
      </c>
      <c r="H85" s="12">
        <v>101121.9</v>
      </c>
    </row>
    <row r="86" spans="1:8" ht="25.5" customHeight="1" x14ac:dyDescent="0.25">
      <c r="A86" s="47"/>
      <c r="B86" s="49" t="s">
        <v>80</v>
      </c>
      <c r="C86" s="30" t="s">
        <v>76</v>
      </c>
      <c r="D86" s="12">
        <v>6722148.0199999996</v>
      </c>
      <c r="E86" s="12">
        <v>0</v>
      </c>
      <c r="F86" s="12">
        <v>0</v>
      </c>
      <c r="G86" s="12">
        <v>0</v>
      </c>
      <c r="H86" s="12">
        <v>0</v>
      </c>
    </row>
    <row r="87" spans="1:8" x14ac:dyDescent="0.25">
      <c r="A87" s="47"/>
      <c r="B87" s="49"/>
      <c r="C87" s="30" t="s">
        <v>73</v>
      </c>
      <c r="D87" s="12">
        <v>42654.54</v>
      </c>
      <c r="E87" s="12">
        <v>0</v>
      </c>
      <c r="F87" s="12">
        <v>0</v>
      </c>
      <c r="G87" s="12">
        <v>0</v>
      </c>
      <c r="H87" s="12">
        <v>0</v>
      </c>
    </row>
    <row r="88" spans="1:8" ht="27.75" customHeight="1" x14ac:dyDescent="0.25">
      <c r="A88" s="50" t="s">
        <v>8</v>
      </c>
      <c r="B88" s="50"/>
      <c r="C88" s="50"/>
      <c r="D88" s="50"/>
      <c r="E88" s="50"/>
      <c r="F88" s="50"/>
      <c r="G88" s="50"/>
      <c r="H88" s="50"/>
    </row>
    <row r="89" spans="1:8" ht="31.5" customHeight="1" x14ac:dyDescent="0.25">
      <c r="A89" s="9"/>
      <c r="B89" s="57" t="s">
        <v>5</v>
      </c>
      <c r="C89" s="57"/>
      <c r="D89" s="20">
        <f>D90+D113</f>
        <v>8674951.1999999993</v>
      </c>
      <c r="E89" s="20">
        <f>E90+E113</f>
        <v>9625798.7600000035</v>
      </c>
      <c r="F89" s="11">
        <f>F90+F113</f>
        <v>10210145.550000001</v>
      </c>
      <c r="G89" s="11">
        <f t="shared" ref="G89:H89" si="4">G90+G113</f>
        <v>10103848.17</v>
      </c>
      <c r="H89" s="11">
        <f t="shared" si="4"/>
        <v>10186975.770000001</v>
      </c>
    </row>
    <row r="90" spans="1:8" s="19" customFormat="1" ht="37.5" customHeight="1" x14ac:dyDescent="0.2">
      <c r="A90" s="9"/>
      <c r="B90" s="6" t="s">
        <v>10</v>
      </c>
      <c r="C90" s="9"/>
      <c r="D90" s="20">
        <f>D92+D94+D96+D98+D100+D102+D104+D106+D110+D112+D108</f>
        <v>8640516.1999999993</v>
      </c>
      <c r="E90" s="20">
        <f>E92+E94+E96+E98+E100+E102+E104+E106+E110+E112+E108</f>
        <v>9601708.8000000026</v>
      </c>
      <c r="F90" s="11">
        <f>F92+F94+F96+F98+F100+F102+F104+F106+F110+F112+F108</f>
        <v>10172549.83</v>
      </c>
      <c r="G90" s="11">
        <f>G92+G94+G96+G98+G100+G102+G104+G106+G110+G112+G108</f>
        <v>10066249.33</v>
      </c>
      <c r="H90" s="11">
        <f>H92+H94+H96+H98+H100+H102+H104+H106+H110+H112+H108</f>
        <v>10149376.930000002</v>
      </c>
    </row>
    <row r="91" spans="1:8" ht="29.25" customHeight="1" x14ac:dyDescent="0.25">
      <c r="A91" s="47">
        <v>1</v>
      </c>
      <c r="B91" s="63" t="s">
        <v>11</v>
      </c>
      <c r="C91" s="31" t="s">
        <v>88</v>
      </c>
      <c r="D91" s="13">
        <v>19299</v>
      </c>
      <c r="E91" s="13">
        <f>19080+233</f>
        <v>19313</v>
      </c>
      <c r="F91" s="41">
        <f>19080+233</f>
        <v>19313</v>
      </c>
      <c r="G91" s="41">
        <v>19313</v>
      </c>
      <c r="H91" s="41">
        <v>19313</v>
      </c>
    </row>
    <row r="92" spans="1:8" ht="16.5" customHeight="1" x14ac:dyDescent="0.25">
      <c r="A92" s="47"/>
      <c r="B92" s="63"/>
      <c r="C92" s="31" t="s">
        <v>3</v>
      </c>
      <c r="D92" s="12">
        <v>4201630.49</v>
      </c>
      <c r="E92" s="12">
        <f>4625211.61+48287.48</f>
        <v>4673499.0900000008</v>
      </c>
      <c r="F92" s="2">
        <f>4624853.25+42346.03</f>
        <v>4667199.28</v>
      </c>
      <c r="G92" s="2">
        <f>4613924.23+42315.85</f>
        <v>4656240.08</v>
      </c>
      <c r="H92" s="2">
        <f>4613924.23+42291.81</f>
        <v>4656216.04</v>
      </c>
    </row>
    <row r="93" spans="1:8" ht="33.75" x14ac:dyDescent="0.25">
      <c r="A93" s="47">
        <v>2</v>
      </c>
      <c r="B93" s="63" t="s">
        <v>69</v>
      </c>
      <c r="C93" s="31" t="s">
        <v>88</v>
      </c>
      <c r="D93" s="13">
        <v>19299</v>
      </c>
      <c r="E93" s="13">
        <f>19080+233</f>
        <v>19313</v>
      </c>
      <c r="F93" s="42">
        <f>19080+233</f>
        <v>19313</v>
      </c>
      <c r="G93" s="42">
        <f>19080+233</f>
        <v>19313</v>
      </c>
      <c r="H93" s="42">
        <f>19080+233</f>
        <v>19313</v>
      </c>
    </row>
    <row r="94" spans="1:8" x14ac:dyDescent="0.25">
      <c r="A94" s="47"/>
      <c r="B94" s="63"/>
      <c r="C94" s="31" t="s">
        <v>3</v>
      </c>
      <c r="D94" s="12">
        <v>33227.760000000002</v>
      </c>
      <c r="E94" s="12">
        <f>33772.69+424.1</f>
        <v>34196.79</v>
      </c>
      <c r="F94" s="2">
        <f>39028+439.2</f>
        <v>39467.199999999997</v>
      </c>
      <c r="G94" s="2">
        <f>39028+439.2</f>
        <v>39467.199999999997</v>
      </c>
      <c r="H94" s="2">
        <f>39028+439.2</f>
        <v>39467.199999999997</v>
      </c>
    </row>
    <row r="95" spans="1:8" ht="26.25" customHeight="1" x14ac:dyDescent="0.25">
      <c r="A95" s="44">
        <v>3</v>
      </c>
      <c r="B95" s="49" t="s">
        <v>12</v>
      </c>
      <c r="C95" s="31" t="s">
        <v>89</v>
      </c>
      <c r="D95" s="13">
        <v>14662</v>
      </c>
      <c r="E95" s="13">
        <v>15207</v>
      </c>
      <c r="F95" s="41">
        <v>15561</v>
      </c>
      <c r="G95" s="41">
        <v>14926</v>
      </c>
      <c r="H95" s="41">
        <v>14621</v>
      </c>
    </row>
    <row r="96" spans="1:8" x14ac:dyDescent="0.25">
      <c r="A96" s="44"/>
      <c r="B96" s="49"/>
      <c r="C96" s="31" t="s">
        <v>3</v>
      </c>
      <c r="D96" s="12">
        <v>1587464.1</v>
      </c>
      <c r="E96" s="12">
        <v>1689922.61</v>
      </c>
      <c r="F96" s="2">
        <v>1721534.09</v>
      </c>
      <c r="G96" s="2">
        <v>1624301.44</v>
      </c>
      <c r="H96" s="2">
        <v>1620289.84</v>
      </c>
    </row>
    <row r="97" spans="1:8" ht="23.25" customHeight="1" x14ac:dyDescent="0.25">
      <c r="A97" s="47">
        <v>4</v>
      </c>
      <c r="B97" s="49" t="s">
        <v>13</v>
      </c>
      <c r="C97" s="31" t="s">
        <v>90</v>
      </c>
      <c r="D97" s="13">
        <v>15509</v>
      </c>
      <c r="E97" s="13">
        <v>15991</v>
      </c>
      <c r="F97" s="41">
        <v>16510</v>
      </c>
      <c r="G97" s="41">
        <v>17341</v>
      </c>
      <c r="H97" s="41">
        <v>17991</v>
      </c>
    </row>
    <row r="98" spans="1:8" x14ac:dyDescent="0.25">
      <c r="A98" s="47"/>
      <c r="B98" s="49"/>
      <c r="C98" s="31" t="s">
        <v>3</v>
      </c>
      <c r="D98" s="12">
        <v>1883949.68</v>
      </c>
      <c r="E98" s="12">
        <v>2029609.75</v>
      </c>
      <c r="F98" s="2">
        <v>2039372.77</v>
      </c>
      <c r="G98" s="2">
        <v>2116927.1800000002</v>
      </c>
      <c r="H98" s="2">
        <v>2120406.27</v>
      </c>
    </row>
    <row r="99" spans="1:8" ht="24" customHeight="1" x14ac:dyDescent="0.25">
      <c r="A99" s="47">
        <v>5</v>
      </c>
      <c r="B99" s="49" t="s">
        <v>14</v>
      </c>
      <c r="C99" s="31" t="s">
        <v>91</v>
      </c>
      <c r="D99" s="13">
        <v>3385</v>
      </c>
      <c r="E99" s="13">
        <v>3379</v>
      </c>
      <c r="F99" s="41">
        <v>3436</v>
      </c>
      <c r="G99" s="41">
        <v>3611</v>
      </c>
      <c r="H99" s="41">
        <v>3727</v>
      </c>
    </row>
    <row r="100" spans="1:8" x14ac:dyDescent="0.25">
      <c r="A100" s="47"/>
      <c r="B100" s="49"/>
      <c r="C100" s="31" t="s">
        <v>3</v>
      </c>
      <c r="D100" s="12">
        <v>440215.9</v>
      </c>
      <c r="E100" s="12">
        <v>458432.32</v>
      </c>
      <c r="F100" s="2">
        <v>475997.93</v>
      </c>
      <c r="G100" s="2">
        <v>494205.95</v>
      </c>
      <c r="H100" s="2">
        <v>494773.3</v>
      </c>
    </row>
    <row r="101" spans="1:8" ht="24" customHeight="1" x14ac:dyDescent="0.25">
      <c r="A101" s="47">
        <v>6</v>
      </c>
      <c r="B101" s="49" t="s">
        <v>70</v>
      </c>
      <c r="C101" s="31" t="s">
        <v>91</v>
      </c>
      <c r="D101" s="13">
        <v>8568</v>
      </c>
      <c r="E101" s="13">
        <v>34346</v>
      </c>
      <c r="F101" s="41">
        <v>35297</v>
      </c>
      <c r="G101" s="41">
        <v>35297</v>
      </c>
      <c r="H101" s="41">
        <v>35297</v>
      </c>
    </row>
    <row r="102" spans="1:8" x14ac:dyDescent="0.25">
      <c r="A102" s="47"/>
      <c r="B102" s="49"/>
      <c r="C102" s="31" t="s">
        <v>3</v>
      </c>
      <c r="D102" s="12">
        <v>241568.46</v>
      </c>
      <c r="E102" s="12">
        <v>413975.68</v>
      </c>
      <c r="F102" s="2">
        <v>870517.3</v>
      </c>
      <c r="G102" s="2">
        <v>787400.5</v>
      </c>
      <c r="H102" s="2">
        <v>870517.3</v>
      </c>
    </row>
    <row r="103" spans="1:8" ht="24" customHeight="1" x14ac:dyDescent="0.25">
      <c r="A103" s="47">
        <v>7</v>
      </c>
      <c r="B103" s="49" t="s">
        <v>15</v>
      </c>
      <c r="C103" s="31" t="s">
        <v>92</v>
      </c>
      <c r="D103" s="13">
        <v>732305</v>
      </c>
      <c r="E103" s="13">
        <v>1345782</v>
      </c>
      <c r="F103" s="41">
        <v>1308487</v>
      </c>
      <c r="G103" s="41">
        <v>1308487</v>
      </c>
      <c r="H103" s="41">
        <v>1308487</v>
      </c>
    </row>
    <row r="104" spans="1:8" x14ac:dyDescent="0.25">
      <c r="A104" s="47"/>
      <c r="B104" s="49"/>
      <c r="C104" s="31" t="s">
        <v>3</v>
      </c>
      <c r="D104" s="12">
        <v>183630.53</v>
      </c>
      <c r="E104" s="12">
        <v>259211.06</v>
      </c>
      <c r="F104" s="2">
        <v>269434.62</v>
      </c>
      <c r="G104" s="2">
        <v>258678.46</v>
      </c>
      <c r="H104" s="2">
        <v>258678.46</v>
      </c>
    </row>
    <row r="105" spans="1:8" ht="36.75" customHeight="1" x14ac:dyDescent="0.25">
      <c r="A105" s="47">
        <v>8</v>
      </c>
      <c r="B105" s="49" t="s">
        <v>33</v>
      </c>
      <c r="C105" s="31" t="s">
        <v>93</v>
      </c>
      <c r="D105" s="13">
        <v>111232</v>
      </c>
      <c r="E105" s="13">
        <v>20175</v>
      </c>
      <c r="F105" s="41">
        <v>322772</v>
      </c>
      <c r="G105" s="41">
        <v>322772</v>
      </c>
      <c r="H105" s="41">
        <v>322772</v>
      </c>
    </row>
    <row r="106" spans="1:8" x14ac:dyDescent="0.25">
      <c r="A106" s="47"/>
      <c r="B106" s="49"/>
      <c r="C106" s="31" t="s">
        <v>3</v>
      </c>
      <c r="D106" s="12">
        <v>55339.839999999997</v>
      </c>
      <c r="E106" s="12">
        <v>17051.75</v>
      </c>
      <c r="F106" s="2">
        <v>68296.72</v>
      </c>
      <c r="G106" s="2">
        <v>68296.72</v>
      </c>
      <c r="H106" s="2">
        <v>68296.72</v>
      </c>
    </row>
    <row r="107" spans="1:8" x14ac:dyDescent="0.25">
      <c r="A107" s="47">
        <v>9</v>
      </c>
      <c r="B107" s="52" t="s">
        <v>33</v>
      </c>
      <c r="C107" s="31" t="s">
        <v>36</v>
      </c>
      <c r="D107" s="13">
        <v>0</v>
      </c>
      <c r="E107" s="13">
        <v>0</v>
      </c>
      <c r="F107" s="41">
        <v>2082</v>
      </c>
      <c r="G107" s="41">
        <v>2082</v>
      </c>
      <c r="H107" s="41">
        <v>2082</v>
      </c>
    </row>
    <row r="108" spans="1:8" x14ac:dyDescent="0.25">
      <c r="A108" s="47"/>
      <c r="B108" s="53"/>
      <c r="C108" s="31" t="s">
        <v>3</v>
      </c>
      <c r="D108" s="12">
        <v>0</v>
      </c>
      <c r="E108" s="12">
        <v>0</v>
      </c>
      <c r="F108" s="2">
        <v>7384.06</v>
      </c>
      <c r="G108" s="2">
        <v>7384.67</v>
      </c>
      <c r="H108" s="2">
        <v>7384.67</v>
      </c>
    </row>
    <row r="109" spans="1:8" ht="24" customHeight="1" x14ac:dyDescent="0.25">
      <c r="A109" s="44">
        <v>10</v>
      </c>
      <c r="B109" s="49" t="s">
        <v>16</v>
      </c>
      <c r="C109" s="31" t="s">
        <v>94</v>
      </c>
      <c r="D109" s="13">
        <v>1443</v>
      </c>
      <c r="E109" s="13">
        <v>1400</v>
      </c>
      <c r="F109" s="41">
        <v>1400</v>
      </c>
      <c r="G109" s="41">
        <v>1400</v>
      </c>
      <c r="H109" s="41">
        <v>1400</v>
      </c>
    </row>
    <row r="110" spans="1:8" x14ac:dyDescent="0.25">
      <c r="A110" s="44"/>
      <c r="B110" s="49"/>
      <c r="C110" s="31" t="s">
        <v>3</v>
      </c>
      <c r="D110" s="12">
        <v>4146.67</v>
      </c>
      <c r="E110" s="12">
        <v>8063.23</v>
      </c>
      <c r="F110" s="2">
        <v>2976.42</v>
      </c>
      <c r="G110" s="2">
        <v>2976.7</v>
      </c>
      <c r="H110" s="2">
        <v>2976.7</v>
      </c>
    </row>
    <row r="111" spans="1:8" ht="83.25" customHeight="1" x14ac:dyDescent="0.25">
      <c r="A111" s="44">
        <v>11</v>
      </c>
      <c r="B111" s="49" t="s">
        <v>68</v>
      </c>
      <c r="C111" s="31" t="s">
        <v>95</v>
      </c>
      <c r="D111" s="13">
        <v>3071</v>
      </c>
      <c r="E111" s="13">
        <v>2985</v>
      </c>
      <c r="F111" s="41">
        <v>2985</v>
      </c>
      <c r="G111" s="41">
        <v>2985</v>
      </c>
      <c r="H111" s="41">
        <v>2985</v>
      </c>
    </row>
    <row r="112" spans="1:8" x14ac:dyDescent="0.25">
      <c r="A112" s="44"/>
      <c r="B112" s="49"/>
      <c r="C112" s="31" t="s">
        <v>3</v>
      </c>
      <c r="D112" s="12">
        <v>9342.77</v>
      </c>
      <c r="E112" s="12">
        <v>17746.52</v>
      </c>
      <c r="F112" s="2">
        <v>10369.44</v>
      </c>
      <c r="G112" s="2">
        <v>10370.43</v>
      </c>
      <c r="H112" s="2">
        <v>10370.43</v>
      </c>
    </row>
    <row r="113" spans="1:8" s="19" customFormat="1" ht="16.5" customHeight="1" x14ac:dyDescent="0.2">
      <c r="A113" s="9"/>
      <c r="B113" s="7" t="s">
        <v>6</v>
      </c>
      <c r="C113" s="10"/>
      <c r="D113" s="20">
        <f>D115+D117+D119+D121+D123+D125</f>
        <v>34435</v>
      </c>
      <c r="E113" s="20">
        <f>E115+E117+E119+E121+E123+E125</f>
        <v>24089.96</v>
      </c>
      <c r="F113" s="11">
        <f>F115+F117+F119+F121+F123+F125</f>
        <v>37595.719999999994</v>
      </c>
      <c r="G113" s="11">
        <f t="shared" ref="G113:H113" si="5">G115+G117+G119+G121+G123+G125</f>
        <v>37598.839999999997</v>
      </c>
      <c r="H113" s="11">
        <f t="shared" si="5"/>
        <v>37598.839999999997</v>
      </c>
    </row>
    <row r="114" spans="1:8" ht="37.5" customHeight="1" x14ac:dyDescent="0.25">
      <c r="A114" s="47">
        <v>1</v>
      </c>
      <c r="B114" s="49" t="s">
        <v>18</v>
      </c>
      <c r="C114" s="31" t="s">
        <v>85</v>
      </c>
      <c r="D114" s="23">
        <v>163</v>
      </c>
      <c r="E114" s="23">
        <v>158</v>
      </c>
      <c r="F114" s="43">
        <v>158</v>
      </c>
      <c r="G114" s="43">
        <v>158</v>
      </c>
      <c r="H114" s="43">
        <v>158</v>
      </c>
    </row>
    <row r="115" spans="1:8" ht="15.75" customHeight="1" x14ac:dyDescent="0.25">
      <c r="A115" s="47"/>
      <c r="B115" s="49"/>
      <c r="C115" s="31" t="s">
        <v>3</v>
      </c>
      <c r="D115" s="12">
        <v>4976.72</v>
      </c>
      <c r="E115" s="12">
        <v>12372.65</v>
      </c>
      <c r="F115" s="2">
        <v>10539.03</v>
      </c>
      <c r="G115" s="2">
        <v>10540.05</v>
      </c>
      <c r="H115" s="2">
        <v>10540.05</v>
      </c>
    </row>
    <row r="116" spans="1:8" ht="77.25" customHeight="1" x14ac:dyDescent="0.25">
      <c r="A116" s="47">
        <v>2</v>
      </c>
      <c r="B116" s="49" t="s">
        <v>19</v>
      </c>
      <c r="C116" s="31" t="s">
        <v>86</v>
      </c>
      <c r="D116" s="23">
        <v>27</v>
      </c>
      <c r="E116" s="23">
        <v>0</v>
      </c>
      <c r="F116" s="43">
        <v>0</v>
      </c>
      <c r="G116" s="43">
        <v>0</v>
      </c>
      <c r="H116" s="43">
        <v>0</v>
      </c>
    </row>
    <row r="117" spans="1:8" ht="19.5" customHeight="1" x14ac:dyDescent="0.25">
      <c r="A117" s="47"/>
      <c r="B117" s="49"/>
      <c r="C117" s="31" t="s">
        <v>3</v>
      </c>
      <c r="D117" s="12">
        <v>3418.19</v>
      </c>
      <c r="E117" s="12">
        <v>0</v>
      </c>
      <c r="F117" s="2">
        <v>0</v>
      </c>
      <c r="G117" s="2">
        <v>0</v>
      </c>
      <c r="H117" s="2">
        <v>0</v>
      </c>
    </row>
    <row r="118" spans="1:8" ht="90" customHeight="1" x14ac:dyDescent="0.25">
      <c r="A118" s="47">
        <v>3</v>
      </c>
      <c r="B118" s="49" t="s">
        <v>20</v>
      </c>
      <c r="C118" s="31" t="s">
        <v>87</v>
      </c>
      <c r="D118" s="13">
        <v>5616</v>
      </c>
      <c r="E118" s="13">
        <v>66</v>
      </c>
      <c r="F118" s="41">
        <v>5600</v>
      </c>
      <c r="G118" s="41">
        <v>5600</v>
      </c>
      <c r="H118" s="41">
        <v>5600</v>
      </c>
    </row>
    <row r="119" spans="1:8" ht="20.25" customHeight="1" x14ac:dyDescent="0.25">
      <c r="A119" s="47"/>
      <c r="B119" s="49"/>
      <c r="C119" s="31" t="s">
        <v>3</v>
      </c>
      <c r="D119" s="12">
        <v>26040.09</v>
      </c>
      <c r="E119" s="12">
        <v>4284.84</v>
      </c>
      <c r="F119" s="2">
        <v>16895.419999999998</v>
      </c>
      <c r="G119" s="2">
        <v>16897.03</v>
      </c>
      <c r="H119" s="2">
        <v>16897.03</v>
      </c>
    </row>
    <row r="120" spans="1:8" ht="13.5" customHeight="1" x14ac:dyDescent="0.25">
      <c r="A120" s="47">
        <v>4</v>
      </c>
      <c r="B120" s="54" t="s">
        <v>107</v>
      </c>
      <c r="C120" s="31" t="s">
        <v>37</v>
      </c>
      <c r="D120" s="12">
        <v>0</v>
      </c>
      <c r="E120" s="12">
        <v>14</v>
      </c>
      <c r="F120" s="2">
        <v>14</v>
      </c>
      <c r="G120" s="2">
        <v>14</v>
      </c>
      <c r="H120" s="2">
        <v>14</v>
      </c>
    </row>
    <row r="121" spans="1:8" ht="21.75" customHeight="1" x14ac:dyDescent="0.25">
      <c r="A121" s="47"/>
      <c r="B121" s="54"/>
      <c r="C121" s="31" t="s">
        <v>3</v>
      </c>
      <c r="D121" s="12">
        <v>0</v>
      </c>
      <c r="E121" s="12">
        <v>3794.54</v>
      </c>
      <c r="F121" s="2">
        <v>2962.24</v>
      </c>
      <c r="G121" s="2">
        <v>2962.52</v>
      </c>
      <c r="H121" s="2">
        <v>2962.52</v>
      </c>
    </row>
    <row r="122" spans="1:8" ht="12.75" customHeight="1" x14ac:dyDescent="0.25">
      <c r="A122" s="47">
        <v>5</v>
      </c>
      <c r="B122" s="54" t="s">
        <v>108</v>
      </c>
      <c r="C122" s="31" t="s">
        <v>37</v>
      </c>
      <c r="D122" s="12">
        <v>0</v>
      </c>
      <c r="E122" s="12">
        <v>13</v>
      </c>
      <c r="F122" s="2">
        <v>0</v>
      </c>
      <c r="G122" s="2">
        <v>0</v>
      </c>
      <c r="H122" s="2">
        <v>0</v>
      </c>
    </row>
    <row r="123" spans="1:8" ht="14.25" customHeight="1" x14ac:dyDescent="0.25">
      <c r="A123" s="47"/>
      <c r="B123" s="54"/>
      <c r="C123" s="31" t="s">
        <v>3</v>
      </c>
      <c r="D123" s="12">
        <v>0</v>
      </c>
      <c r="E123" s="12">
        <v>3637.93</v>
      </c>
      <c r="F123" s="2">
        <v>0</v>
      </c>
      <c r="G123" s="2">
        <v>0</v>
      </c>
      <c r="H123" s="2">
        <v>0</v>
      </c>
    </row>
    <row r="124" spans="1:8" ht="90.75" customHeight="1" x14ac:dyDescent="0.25">
      <c r="A124" s="47">
        <v>6</v>
      </c>
      <c r="B124" s="54" t="s">
        <v>109</v>
      </c>
      <c r="C124" s="31" t="s">
        <v>110</v>
      </c>
      <c r="D124" s="12">
        <v>0</v>
      </c>
      <c r="E124" s="12">
        <v>0</v>
      </c>
      <c r="F124" s="2">
        <v>802</v>
      </c>
      <c r="G124" s="2">
        <v>802</v>
      </c>
      <c r="H124" s="2">
        <v>802</v>
      </c>
    </row>
    <row r="125" spans="1:8" ht="15.75" customHeight="1" x14ac:dyDescent="0.25">
      <c r="A125" s="47"/>
      <c r="B125" s="54"/>
      <c r="C125" s="31" t="s">
        <v>3</v>
      </c>
      <c r="D125" s="12">
        <v>0</v>
      </c>
      <c r="E125" s="12">
        <v>0</v>
      </c>
      <c r="F125" s="2">
        <v>7199.03</v>
      </c>
      <c r="G125" s="2">
        <v>7199.24</v>
      </c>
      <c r="H125" s="2">
        <v>7199.24</v>
      </c>
    </row>
    <row r="126" spans="1:8" ht="31.5" customHeight="1" x14ac:dyDescent="0.25">
      <c r="A126" s="50" t="s">
        <v>9</v>
      </c>
      <c r="B126" s="51"/>
      <c r="C126" s="51"/>
      <c r="D126" s="51"/>
      <c r="E126" s="51"/>
      <c r="F126" s="51"/>
      <c r="G126" s="51"/>
      <c r="H126" s="51"/>
    </row>
    <row r="127" spans="1:8" ht="44.25" customHeight="1" x14ac:dyDescent="0.25">
      <c r="A127" s="30"/>
      <c r="B127" s="7" t="s">
        <v>5</v>
      </c>
      <c r="C127" s="6"/>
      <c r="D127" s="20">
        <f>D128+D191</f>
        <v>1916398.8</v>
      </c>
      <c r="E127" s="20">
        <f>E128+E191</f>
        <v>1866155.6300000001</v>
      </c>
      <c r="F127" s="11">
        <f>F128+F191</f>
        <v>1971082.6899999997</v>
      </c>
      <c r="G127" s="11">
        <f>G128+G191</f>
        <v>1851804.3299999998</v>
      </c>
      <c r="H127" s="11">
        <f>H128+H191</f>
        <v>1851804.3299999996</v>
      </c>
    </row>
    <row r="128" spans="1:8" s="19" customFormat="1" ht="24" customHeight="1" x14ac:dyDescent="0.2">
      <c r="A128" s="9"/>
      <c r="B128" s="6" t="s">
        <v>10</v>
      </c>
      <c r="C128" s="9"/>
      <c r="D128" s="20">
        <f>D130+D132+D134+D136+D138+D140+D142+D144+D146+D148+D150+D152+D156+D160+D162+D164+D166+D168+D170+D172+D174+D176+D178+D158+D180+D182+D184+D186+D188+D190</f>
        <v>1422804</v>
      </c>
      <c r="E128" s="20">
        <f>E130+E132+E134+E136+E138+E140+E142+E144+E146+E148+E150+E152+E156+E160+E162+E164+E166+E168+E170+E172+E174+E176+E178+E158+E180+E182+E184+E186+E188+E190</f>
        <v>1388512.32</v>
      </c>
      <c r="F128" s="20">
        <f t="shared" ref="F128:H128" si="6">F130+F132+F134+F136+F138+F140+F142+F144+F146+F148+F150+F152+F156+F160+F162+F164+F166+F168+F170+F172+F174+F176+F178+F158+F180+F182+F184+F186+F188+F190</f>
        <v>1437178.4599999997</v>
      </c>
      <c r="G128" s="20">
        <f t="shared" si="6"/>
        <v>1340332.7499999998</v>
      </c>
      <c r="H128" s="20">
        <f t="shared" si="6"/>
        <v>1331164.8699999996</v>
      </c>
    </row>
    <row r="129" spans="1:8" ht="28.5" customHeight="1" x14ac:dyDescent="0.25">
      <c r="A129" s="47">
        <v>1</v>
      </c>
      <c r="B129" s="45" t="s">
        <v>22</v>
      </c>
      <c r="C129" s="31" t="s">
        <v>83</v>
      </c>
      <c r="D129" s="3">
        <v>30239</v>
      </c>
      <c r="E129" s="3">
        <v>33474</v>
      </c>
      <c r="F129" s="1">
        <v>35765</v>
      </c>
      <c r="G129" s="1">
        <v>35765</v>
      </c>
      <c r="H129" s="1">
        <v>35765</v>
      </c>
    </row>
    <row r="130" spans="1:8" s="18" customFormat="1" ht="18.75" customHeight="1" x14ac:dyDescent="0.25">
      <c r="A130" s="47"/>
      <c r="B130" s="45"/>
      <c r="C130" s="25" t="s">
        <v>3</v>
      </c>
      <c r="D130" s="12">
        <v>42773.7</v>
      </c>
      <c r="E130" s="21">
        <v>45098.16</v>
      </c>
      <c r="F130" s="1">
        <v>48049.13</v>
      </c>
      <c r="G130" s="1">
        <v>42415.92</v>
      </c>
      <c r="H130" s="1">
        <v>42463.92</v>
      </c>
    </row>
    <row r="131" spans="1:8" ht="28.5" customHeight="1" x14ac:dyDescent="0.25">
      <c r="A131" s="47">
        <v>2</v>
      </c>
      <c r="B131" s="45" t="s">
        <v>23</v>
      </c>
      <c r="C131" s="31" t="s">
        <v>83</v>
      </c>
      <c r="D131" s="3">
        <v>30136</v>
      </c>
      <c r="E131" s="21">
        <v>32830</v>
      </c>
      <c r="F131" s="1">
        <v>34460</v>
      </c>
      <c r="G131" s="1">
        <v>34460</v>
      </c>
      <c r="H131" s="1">
        <v>34460</v>
      </c>
    </row>
    <row r="132" spans="1:8" s="18" customFormat="1" ht="21.75" customHeight="1" x14ac:dyDescent="0.25">
      <c r="A132" s="47"/>
      <c r="B132" s="45"/>
      <c r="C132" s="25" t="s">
        <v>3</v>
      </c>
      <c r="D132" s="21">
        <v>41527.9</v>
      </c>
      <c r="E132" s="21">
        <v>47014.78</v>
      </c>
      <c r="F132" s="12">
        <v>44448.18</v>
      </c>
      <c r="G132" s="12">
        <v>39759</v>
      </c>
      <c r="H132" s="12">
        <v>39759</v>
      </c>
    </row>
    <row r="133" spans="1:8" ht="32.25" customHeight="1" x14ac:dyDescent="0.25">
      <c r="A133" s="47">
        <v>3</v>
      </c>
      <c r="B133" s="45" t="s">
        <v>24</v>
      </c>
      <c r="C133" s="31" t="s">
        <v>83</v>
      </c>
      <c r="D133" s="3">
        <v>29330</v>
      </c>
      <c r="E133" s="21">
        <v>27887</v>
      </c>
      <c r="F133" s="21">
        <v>34948</v>
      </c>
      <c r="G133" s="21">
        <v>34948</v>
      </c>
      <c r="H133" s="21">
        <v>34948</v>
      </c>
    </row>
    <row r="134" spans="1:8" s="18" customFormat="1" ht="25.5" customHeight="1" x14ac:dyDescent="0.25">
      <c r="A134" s="47"/>
      <c r="B134" s="45"/>
      <c r="C134" s="25" t="s">
        <v>3</v>
      </c>
      <c r="D134" s="21">
        <v>44618.9</v>
      </c>
      <c r="E134" s="21">
        <v>38035.550000000003</v>
      </c>
      <c r="F134" s="12">
        <v>48623.3</v>
      </c>
      <c r="G134" s="12">
        <v>42147.68</v>
      </c>
      <c r="H134" s="12">
        <v>42147.63</v>
      </c>
    </row>
    <row r="135" spans="1:8" ht="29.25" customHeight="1" x14ac:dyDescent="0.25">
      <c r="A135" s="47">
        <v>4</v>
      </c>
      <c r="B135" s="45" t="s">
        <v>25</v>
      </c>
      <c r="C135" s="31" t="s">
        <v>83</v>
      </c>
      <c r="D135" s="3">
        <v>56015</v>
      </c>
      <c r="E135" s="21">
        <v>60056</v>
      </c>
      <c r="F135" s="2">
        <v>63061</v>
      </c>
      <c r="G135" s="2">
        <v>63061</v>
      </c>
      <c r="H135" s="2">
        <v>63061</v>
      </c>
    </row>
    <row r="136" spans="1:8" s="18" customFormat="1" x14ac:dyDescent="0.25">
      <c r="A136" s="47"/>
      <c r="B136" s="45"/>
      <c r="C136" s="25" t="s">
        <v>3</v>
      </c>
      <c r="D136" s="21">
        <v>86232.6</v>
      </c>
      <c r="E136" s="21">
        <v>85974.93</v>
      </c>
      <c r="F136" s="1">
        <v>86444.84</v>
      </c>
      <c r="G136" s="12">
        <v>66074.899999999994</v>
      </c>
      <c r="H136" s="12">
        <v>66026.960000000006</v>
      </c>
    </row>
    <row r="137" spans="1:8" ht="32.25" customHeight="1" x14ac:dyDescent="0.25">
      <c r="A137" s="47">
        <v>5</v>
      </c>
      <c r="B137" s="45" t="s">
        <v>26</v>
      </c>
      <c r="C137" s="31" t="s">
        <v>83</v>
      </c>
      <c r="D137" s="3">
        <v>25139</v>
      </c>
      <c r="E137" s="21">
        <v>33233</v>
      </c>
      <c r="F137" s="2">
        <v>28838</v>
      </c>
      <c r="G137" s="2">
        <v>28838</v>
      </c>
      <c r="H137" s="2">
        <v>28838</v>
      </c>
    </row>
    <row r="138" spans="1:8" s="18" customFormat="1" x14ac:dyDescent="0.25">
      <c r="A138" s="47"/>
      <c r="B138" s="45"/>
      <c r="C138" s="25" t="s">
        <v>3</v>
      </c>
      <c r="D138" s="21">
        <v>30293.200000000001</v>
      </c>
      <c r="E138" s="21">
        <v>40367.9</v>
      </c>
      <c r="F138" s="1">
        <v>52264.54</v>
      </c>
      <c r="G138" s="12">
        <v>46651.48</v>
      </c>
      <c r="H138" s="1">
        <v>46651.48</v>
      </c>
    </row>
    <row r="139" spans="1:8" ht="34.5" customHeight="1" x14ac:dyDescent="0.25">
      <c r="A139" s="47">
        <v>6</v>
      </c>
      <c r="B139" s="45" t="s">
        <v>27</v>
      </c>
      <c r="C139" s="31" t="s">
        <v>83</v>
      </c>
      <c r="D139" s="3">
        <v>21611</v>
      </c>
      <c r="E139" s="21">
        <v>20471</v>
      </c>
      <c r="F139" s="21">
        <v>20141</v>
      </c>
      <c r="G139" s="2">
        <v>20141</v>
      </c>
      <c r="H139" s="2">
        <v>20141</v>
      </c>
    </row>
    <row r="140" spans="1:8" s="18" customFormat="1" ht="13.15" customHeight="1" x14ac:dyDescent="0.25">
      <c r="A140" s="47"/>
      <c r="B140" s="45"/>
      <c r="C140" s="25" t="s">
        <v>3</v>
      </c>
      <c r="D140" s="21">
        <v>36330.1</v>
      </c>
      <c r="E140" s="21">
        <v>21426.37</v>
      </c>
      <c r="F140" s="12">
        <v>39733.1</v>
      </c>
      <c r="G140" s="1">
        <v>32475.06</v>
      </c>
      <c r="H140" s="1">
        <v>32475.06</v>
      </c>
    </row>
    <row r="141" spans="1:8" ht="31.5" customHeight="1" x14ac:dyDescent="0.25">
      <c r="A141" s="47">
        <v>7</v>
      </c>
      <c r="B141" s="45" t="s">
        <v>28</v>
      </c>
      <c r="C141" s="31" t="s">
        <v>83</v>
      </c>
      <c r="D141" s="3">
        <v>29802</v>
      </c>
      <c r="E141" s="12">
        <v>29770</v>
      </c>
      <c r="F141" s="12">
        <v>30066</v>
      </c>
      <c r="G141" s="1">
        <v>30066</v>
      </c>
      <c r="H141" s="1">
        <v>30066</v>
      </c>
    </row>
    <row r="142" spans="1:8" s="18" customFormat="1" x14ac:dyDescent="0.25">
      <c r="A142" s="47"/>
      <c r="B142" s="45"/>
      <c r="C142" s="25" t="s">
        <v>3</v>
      </c>
      <c r="D142" s="21">
        <v>43487</v>
      </c>
      <c r="E142" s="12">
        <v>32202.48</v>
      </c>
      <c r="F142" s="12">
        <v>44205.7</v>
      </c>
      <c r="G142" s="12">
        <v>35682.36</v>
      </c>
      <c r="H142" s="12">
        <v>35682.36</v>
      </c>
    </row>
    <row r="143" spans="1:8" ht="33" customHeight="1" x14ac:dyDescent="0.25">
      <c r="A143" s="47">
        <v>8</v>
      </c>
      <c r="B143" s="45" t="s">
        <v>29</v>
      </c>
      <c r="C143" s="31" t="s">
        <v>83</v>
      </c>
      <c r="D143" s="3">
        <v>5029</v>
      </c>
      <c r="E143" s="12">
        <v>4893</v>
      </c>
      <c r="F143" s="1">
        <v>4803</v>
      </c>
      <c r="G143" s="1">
        <v>4803</v>
      </c>
      <c r="H143" s="1">
        <v>4803</v>
      </c>
    </row>
    <row r="144" spans="1:8" s="18" customFormat="1" ht="20.25" customHeight="1" x14ac:dyDescent="0.25">
      <c r="A144" s="47"/>
      <c r="B144" s="45"/>
      <c r="C144" s="25" t="s">
        <v>3</v>
      </c>
      <c r="D144" s="21">
        <v>7082.7</v>
      </c>
      <c r="E144" s="12">
        <v>6674.95</v>
      </c>
      <c r="F144" s="1">
        <v>6092.37</v>
      </c>
      <c r="G144" s="1">
        <v>5326</v>
      </c>
      <c r="H144" s="1">
        <v>5326</v>
      </c>
    </row>
    <row r="145" spans="1:8" ht="25.15" customHeight="1" x14ac:dyDescent="0.25">
      <c r="A145" s="47">
        <v>9</v>
      </c>
      <c r="B145" s="45" t="s">
        <v>30</v>
      </c>
      <c r="C145" s="31" t="s">
        <v>83</v>
      </c>
      <c r="D145" s="3">
        <v>6654</v>
      </c>
      <c r="E145" s="12">
        <v>8725</v>
      </c>
      <c r="F145" s="1">
        <v>10466</v>
      </c>
      <c r="G145" s="1">
        <v>10466</v>
      </c>
      <c r="H145" s="1">
        <v>10466</v>
      </c>
    </row>
    <row r="146" spans="1:8" s="18" customFormat="1" x14ac:dyDescent="0.25">
      <c r="A146" s="47"/>
      <c r="B146" s="45"/>
      <c r="C146" s="25" t="s">
        <v>3</v>
      </c>
      <c r="D146" s="21">
        <v>6396.2</v>
      </c>
      <c r="E146" s="12">
        <v>13378.71</v>
      </c>
      <c r="F146" s="1">
        <v>14550.93</v>
      </c>
      <c r="G146" s="1">
        <v>13577.62</v>
      </c>
      <c r="H146" s="1">
        <v>13577.61</v>
      </c>
    </row>
    <row r="147" spans="1:8" ht="24.6" customHeight="1" x14ac:dyDescent="0.25">
      <c r="A147" s="47">
        <v>10</v>
      </c>
      <c r="B147" s="45" t="s">
        <v>31</v>
      </c>
      <c r="C147" s="31" t="s">
        <v>83</v>
      </c>
      <c r="D147" s="3">
        <v>4133</v>
      </c>
      <c r="E147" s="12">
        <v>4844</v>
      </c>
      <c r="F147" s="1">
        <v>4928</v>
      </c>
      <c r="G147" s="1">
        <v>4928</v>
      </c>
      <c r="H147" s="1">
        <v>4928</v>
      </c>
    </row>
    <row r="148" spans="1:8" s="18" customFormat="1" x14ac:dyDescent="0.25">
      <c r="A148" s="47"/>
      <c r="B148" s="45"/>
      <c r="C148" s="25" t="s">
        <v>3</v>
      </c>
      <c r="D148" s="21">
        <v>10986.6</v>
      </c>
      <c r="E148" s="12">
        <v>7711.08</v>
      </c>
      <c r="F148" s="1">
        <v>7043.68</v>
      </c>
      <c r="G148" s="1">
        <v>6780.63</v>
      </c>
      <c r="H148" s="1">
        <v>6780.63</v>
      </c>
    </row>
    <row r="149" spans="1:8" ht="23.25" customHeight="1" x14ac:dyDescent="0.25">
      <c r="A149" s="47">
        <v>11</v>
      </c>
      <c r="B149" s="45" t="s">
        <v>32</v>
      </c>
      <c r="C149" s="31" t="s">
        <v>83</v>
      </c>
      <c r="D149" s="3">
        <v>22188</v>
      </c>
      <c r="E149" s="12">
        <v>2169</v>
      </c>
      <c r="F149" s="1">
        <v>879</v>
      </c>
      <c r="G149" s="1">
        <v>879</v>
      </c>
      <c r="H149" s="1">
        <v>879</v>
      </c>
    </row>
    <row r="150" spans="1:8" s="18" customFormat="1" x14ac:dyDescent="0.25">
      <c r="A150" s="47"/>
      <c r="B150" s="45"/>
      <c r="C150" s="25" t="s">
        <v>3</v>
      </c>
      <c r="D150" s="21">
        <v>22957.7</v>
      </c>
      <c r="E150" s="12">
        <v>2311</v>
      </c>
      <c r="F150" s="1">
        <v>773.65</v>
      </c>
      <c r="G150" s="12">
        <v>752.12</v>
      </c>
      <c r="H150" s="12">
        <v>752.12</v>
      </c>
    </row>
    <row r="151" spans="1:8" ht="26.25" customHeight="1" x14ac:dyDescent="0.25">
      <c r="A151" s="47">
        <v>12</v>
      </c>
      <c r="B151" s="45" t="s">
        <v>21</v>
      </c>
      <c r="C151" s="31" t="s">
        <v>83</v>
      </c>
      <c r="D151" s="3">
        <v>3680</v>
      </c>
      <c r="E151" s="12">
        <v>4588</v>
      </c>
      <c r="F151" s="1">
        <v>4303</v>
      </c>
      <c r="G151" s="1">
        <v>4303</v>
      </c>
      <c r="H151" s="1">
        <v>4303</v>
      </c>
    </row>
    <row r="152" spans="1:8" s="18" customFormat="1" ht="22.5" customHeight="1" x14ac:dyDescent="0.25">
      <c r="A152" s="47"/>
      <c r="B152" s="45"/>
      <c r="C152" s="25" t="s">
        <v>3</v>
      </c>
      <c r="D152" s="12">
        <v>4329</v>
      </c>
      <c r="E152" s="12">
        <v>4544.37</v>
      </c>
      <c r="F152" s="12">
        <v>4858.1000000000004</v>
      </c>
      <c r="G152" s="12">
        <v>4126.42</v>
      </c>
      <c r="H152" s="12">
        <v>4126.42</v>
      </c>
    </row>
    <row r="153" spans="1:8" s="22" customFormat="1" ht="27" customHeight="1" x14ac:dyDescent="0.25">
      <c r="A153" s="44">
        <v>13</v>
      </c>
      <c r="B153" s="45" t="s">
        <v>17</v>
      </c>
      <c r="C153" s="31" t="s">
        <v>83</v>
      </c>
      <c r="D153" s="3">
        <v>37500</v>
      </c>
      <c r="E153" s="12">
        <v>0</v>
      </c>
      <c r="F153" s="12">
        <f>16525+37500</f>
        <v>54025</v>
      </c>
      <c r="G153" s="12">
        <f>16525+37500</f>
        <v>54025</v>
      </c>
      <c r="H153" s="12">
        <f>16525+37500</f>
        <v>54025</v>
      </c>
    </row>
    <row r="154" spans="1:8" s="22" customFormat="1" x14ac:dyDescent="0.25">
      <c r="A154" s="44"/>
      <c r="B154" s="45"/>
      <c r="C154" s="31" t="s">
        <v>36</v>
      </c>
      <c r="D154" s="3">
        <f>1145+450</f>
        <v>1595</v>
      </c>
      <c r="E154" s="12">
        <v>0</v>
      </c>
      <c r="F154" s="12">
        <f>1145+450</f>
        <v>1595</v>
      </c>
      <c r="G154" s="12">
        <f>1145+450</f>
        <v>1595</v>
      </c>
      <c r="H154" s="12">
        <f>1145+450</f>
        <v>1595</v>
      </c>
    </row>
    <row r="155" spans="1:8" s="22" customFormat="1" ht="35.25" customHeight="1" x14ac:dyDescent="0.25">
      <c r="A155" s="44"/>
      <c r="B155" s="45"/>
      <c r="C155" s="31" t="s">
        <v>84</v>
      </c>
      <c r="D155" s="3">
        <f>16525+6250</f>
        <v>22775</v>
      </c>
      <c r="E155" s="12">
        <v>0</v>
      </c>
      <c r="F155" s="12">
        <f>16525+6250</f>
        <v>22775</v>
      </c>
      <c r="G155" s="12">
        <f>16525+6250</f>
        <v>22775</v>
      </c>
      <c r="H155" s="12">
        <f>16525+6250</f>
        <v>22775</v>
      </c>
    </row>
    <row r="156" spans="1:8" s="26" customFormat="1" x14ac:dyDescent="0.25">
      <c r="A156" s="44"/>
      <c r="B156" s="45"/>
      <c r="C156" s="25" t="s">
        <v>3</v>
      </c>
      <c r="D156" s="12">
        <v>3390.7</v>
      </c>
      <c r="E156" s="12">
        <v>0</v>
      </c>
      <c r="F156" s="12">
        <f>10302.83+3484.75</f>
        <v>13787.58</v>
      </c>
      <c r="G156" s="12">
        <f>10302.83+3484.75</f>
        <v>13787.58</v>
      </c>
      <c r="H156" s="12">
        <f>10302.83+3484.75</f>
        <v>13787.58</v>
      </c>
    </row>
    <row r="157" spans="1:8" s="22" customFormat="1" x14ac:dyDescent="0.25">
      <c r="A157" s="44">
        <v>14</v>
      </c>
      <c r="B157" s="45" t="s">
        <v>33</v>
      </c>
      <c r="C157" s="31" t="s">
        <v>36</v>
      </c>
      <c r="D157" s="5">
        <v>3115</v>
      </c>
      <c r="E157" s="23">
        <v>0</v>
      </c>
      <c r="F157" s="23">
        <v>0</v>
      </c>
      <c r="G157" s="23">
        <v>0</v>
      </c>
      <c r="H157" s="23">
        <v>0</v>
      </c>
    </row>
    <row r="158" spans="1:8" s="26" customFormat="1" ht="18.75" customHeight="1" x14ac:dyDescent="0.25">
      <c r="A158" s="44"/>
      <c r="B158" s="45"/>
      <c r="C158" s="25" t="s">
        <v>3</v>
      </c>
      <c r="D158" s="12">
        <v>22937.5</v>
      </c>
      <c r="E158" s="12">
        <v>0</v>
      </c>
      <c r="F158" s="12">
        <v>0</v>
      </c>
      <c r="G158" s="12">
        <v>0</v>
      </c>
      <c r="H158" s="12">
        <v>0</v>
      </c>
    </row>
    <row r="159" spans="1:8" s="27" customFormat="1" ht="21" customHeight="1" x14ac:dyDescent="0.2">
      <c r="A159" s="44">
        <v>15</v>
      </c>
      <c r="B159" s="48" t="s">
        <v>38</v>
      </c>
      <c r="C159" s="31" t="s">
        <v>136</v>
      </c>
      <c r="D159" s="13">
        <v>1580</v>
      </c>
      <c r="E159" s="23">
        <v>0</v>
      </c>
      <c r="F159" s="24">
        <v>0</v>
      </c>
      <c r="G159" s="24">
        <v>0</v>
      </c>
      <c r="H159" s="24">
        <v>0</v>
      </c>
    </row>
    <row r="160" spans="1:8" s="28" customFormat="1" ht="21.75" customHeight="1" x14ac:dyDescent="0.2">
      <c r="A160" s="44"/>
      <c r="B160" s="48"/>
      <c r="C160" s="25" t="s">
        <v>3</v>
      </c>
      <c r="D160" s="12">
        <v>134791.79999999999</v>
      </c>
      <c r="E160" s="12">
        <v>0</v>
      </c>
      <c r="F160" s="12">
        <v>0</v>
      </c>
      <c r="G160" s="12">
        <v>0</v>
      </c>
      <c r="H160" s="12">
        <v>0</v>
      </c>
    </row>
    <row r="161" spans="1:8" s="22" customFormat="1" ht="16.149999999999999" customHeight="1" x14ac:dyDescent="0.25">
      <c r="A161" s="44">
        <v>16</v>
      </c>
      <c r="B161" s="45" t="s">
        <v>39</v>
      </c>
      <c r="C161" s="31" t="s">
        <v>36</v>
      </c>
      <c r="D161" s="3">
        <v>561</v>
      </c>
      <c r="E161" s="12">
        <v>295774</v>
      </c>
      <c r="F161" s="12">
        <v>296329</v>
      </c>
      <c r="G161" s="12">
        <v>296038</v>
      </c>
      <c r="H161" s="12">
        <v>295868</v>
      </c>
    </row>
    <row r="162" spans="1:8" s="26" customFormat="1" x14ac:dyDescent="0.25">
      <c r="A162" s="44"/>
      <c r="B162" s="45"/>
      <c r="C162" s="25" t="s">
        <v>3</v>
      </c>
      <c r="D162" s="3">
        <v>107172.6</v>
      </c>
      <c r="E162" s="12">
        <v>199372.54</v>
      </c>
      <c r="F162" s="12">
        <v>125468.13</v>
      </c>
      <c r="G162" s="12">
        <v>132758.85</v>
      </c>
      <c r="H162" s="12">
        <v>122833.48</v>
      </c>
    </row>
    <row r="163" spans="1:8" ht="27.75" customHeight="1" x14ac:dyDescent="0.25">
      <c r="A163" s="47">
        <v>17</v>
      </c>
      <c r="B163" s="45" t="s">
        <v>40</v>
      </c>
      <c r="C163" s="31" t="s">
        <v>36</v>
      </c>
      <c r="D163" s="3">
        <v>5800</v>
      </c>
      <c r="E163" s="12">
        <v>5800</v>
      </c>
      <c r="F163" s="1">
        <v>5800</v>
      </c>
      <c r="G163" s="1">
        <v>5800</v>
      </c>
      <c r="H163" s="1">
        <v>5800</v>
      </c>
    </row>
    <row r="164" spans="1:8" s="18" customFormat="1" x14ac:dyDescent="0.25">
      <c r="A164" s="47"/>
      <c r="B164" s="45"/>
      <c r="C164" s="25" t="s">
        <v>3</v>
      </c>
      <c r="D164" s="3">
        <v>7526.2</v>
      </c>
      <c r="E164" s="12">
        <v>17115.52</v>
      </c>
      <c r="F164" s="12">
        <v>15932.25</v>
      </c>
      <c r="G164" s="1">
        <v>16386.759999999998</v>
      </c>
      <c r="H164" s="1">
        <v>16525.759999999998</v>
      </c>
    </row>
    <row r="165" spans="1:8" ht="26.25" customHeight="1" x14ac:dyDescent="0.25">
      <c r="A165" s="47">
        <v>18</v>
      </c>
      <c r="B165" s="45" t="s">
        <v>41</v>
      </c>
      <c r="C165" s="31" t="s">
        <v>36</v>
      </c>
      <c r="D165" s="3">
        <v>2130</v>
      </c>
      <c r="E165" s="12">
        <v>2100</v>
      </c>
      <c r="F165" s="1">
        <v>2100</v>
      </c>
      <c r="G165" s="1">
        <v>2100</v>
      </c>
      <c r="H165" s="1">
        <v>2100</v>
      </c>
    </row>
    <row r="166" spans="1:8" s="18" customFormat="1" ht="17.25" customHeight="1" x14ac:dyDescent="0.25">
      <c r="A166" s="47"/>
      <c r="B166" s="45"/>
      <c r="C166" s="25" t="s">
        <v>3</v>
      </c>
      <c r="D166" s="3">
        <v>2564</v>
      </c>
      <c r="E166" s="12">
        <v>1597.62</v>
      </c>
      <c r="F166" s="1">
        <v>1287.5999999999999</v>
      </c>
      <c r="G166" s="1">
        <v>925.2</v>
      </c>
      <c r="H166" s="1">
        <v>925.2</v>
      </c>
    </row>
    <row r="167" spans="1:8" ht="23.45" customHeight="1" x14ac:dyDescent="0.25">
      <c r="A167" s="47">
        <v>19</v>
      </c>
      <c r="B167" s="45" t="s">
        <v>42</v>
      </c>
      <c r="C167" s="31" t="s">
        <v>36</v>
      </c>
      <c r="D167" s="3">
        <v>9400</v>
      </c>
      <c r="E167" s="12">
        <v>9400</v>
      </c>
      <c r="F167" s="1">
        <v>9400</v>
      </c>
      <c r="G167" s="1">
        <v>9400</v>
      </c>
      <c r="H167" s="1">
        <v>9400</v>
      </c>
    </row>
    <row r="168" spans="1:8" s="18" customFormat="1" x14ac:dyDescent="0.25">
      <c r="A168" s="47"/>
      <c r="B168" s="45"/>
      <c r="C168" s="25" t="s">
        <v>3</v>
      </c>
      <c r="D168" s="3">
        <v>7703.1</v>
      </c>
      <c r="E168" s="12">
        <v>4922.3999999999996</v>
      </c>
      <c r="F168" s="1">
        <v>5058.7299999999996</v>
      </c>
      <c r="G168" s="1">
        <v>4049.27</v>
      </c>
      <c r="H168" s="1">
        <v>4666.66</v>
      </c>
    </row>
    <row r="169" spans="1:8" ht="20.25" customHeight="1" x14ac:dyDescent="0.25">
      <c r="A169" s="47">
        <v>20</v>
      </c>
      <c r="B169" s="45" t="s">
        <v>43</v>
      </c>
      <c r="C169" s="31" t="s">
        <v>36</v>
      </c>
      <c r="D169" s="3">
        <v>15197</v>
      </c>
      <c r="E169" s="12">
        <v>15200</v>
      </c>
      <c r="F169" s="1">
        <v>15200</v>
      </c>
      <c r="G169" s="1">
        <v>15200</v>
      </c>
      <c r="H169" s="1">
        <v>15200</v>
      </c>
    </row>
    <row r="170" spans="1:8" s="18" customFormat="1" x14ac:dyDescent="0.25">
      <c r="A170" s="47"/>
      <c r="B170" s="45"/>
      <c r="C170" s="25" t="s">
        <v>3</v>
      </c>
      <c r="D170" s="3">
        <v>15193.3</v>
      </c>
      <c r="E170" s="12">
        <v>8325.92</v>
      </c>
      <c r="F170" s="1">
        <v>8161.62</v>
      </c>
      <c r="G170" s="1">
        <v>7735.86</v>
      </c>
      <c r="H170" s="1">
        <v>7735.86</v>
      </c>
    </row>
    <row r="171" spans="1:8" ht="27" customHeight="1" x14ac:dyDescent="0.25">
      <c r="A171" s="47">
        <v>21</v>
      </c>
      <c r="B171" s="45" t="s">
        <v>44</v>
      </c>
      <c r="C171" s="31" t="s">
        <v>36</v>
      </c>
      <c r="D171" s="3">
        <v>22953</v>
      </c>
      <c r="E171" s="12">
        <v>23288</v>
      </c>
      <c r="F171" s="1">
        <v>23636</v>
      </c>
      <c r="G171" s="1">
        <v>23985</v>
      </c>
      <c r="H171" s="12">
        <v>24542</v>
      </c>
    </row>
    <row r="172" spans="1:8" s="18" customFormat="1" ht="15.6" customHeight="1" x14ac:dyDescent="0.25">
      <c r="A172" s="47"/>
      <c r="B172" s="45"/>
      <c r="C172" s="25" t="s">
        <v>3</v>
      </c>
      <c r="D172" s="3">
        <v>66027</v>
      </c>
      <c r="E172" s="12">
        <v>72136</v>
      </c>
      <c r="F172" s="1">
        <v>69353.22</v>
      </c>
      <c r="G172" s="1">
        <v>65753.919999999998</v>
      </c>
      <c r="H172" s="1">
        <v>65753.91</v>
      </c>
    </row>
    <row r="173" spans="1:8" ht="25.15" customHeight="1" x14ac:dyDescent="0.25">
      <c r="A173" s="47">
        <v>22</v>
      </c>
      <c r="B173" s="45" t="s">
        <v>45</v>
      </c>
      <c r="C173" s="31" t="s">
        <v>37</v>
      </c>
      <c r="D173" s="3">
        <v>446959</v>
      </c>
      <c r="E173" s="12">
        <v>456000</v>
      </c>
      <c r="F173" s="1">
        <v>400000</v>
      </c>
      <c r="G173" s="1">
        <v>476750</v>
      </c>
      <c r="H173" s="1">
        <v>487150</v>
      </c>
    </row>
    <row r="174" spans="1:8" s="18" customFormat="1" ht="21.75" customHeight="1" x14ac:dyDescent="0.25">
      <c r="A174" s="47"/>
      <c r="B174" s="45"/>
      <c r="C174" s="25" t="s">
        <v>3</v>
      </c>
      <c r="D174" s="3">
        <v>169548.2</v>
      </c>
      <c r="E174" s="12">
        <v>184509.73</v>
      </c>
      <c r="F174" s="1">
        <v>179815.84</v>
      </c>
      <c r="G174" s="1">
        <v>174234.94</v>
      </c>
      <c r="H174" s="1">
        <v>174235.93</v>
      </c>
    </row>
    <row r="175" spans="1:8" ht="23.45" customHeight="1" x14ac:dyDescent="0.25">
      <c r="A175" s="47">
        <v>23</v>
      </c>
      <c r="B175" s="45" t="s">
        <v>46</v>
      </c>
      <c r="C175" s="31" t="s">
        <v>37</v>
      </c>
      <c r="D175" s="3">
        <v>6812</v>
      </c>
      <c r="E175" s="12">
        <v>6850</v>
      </c>
      <c r="F175" s="1">
        <v>4200</v>
      </c>
      <c r="G175" s="1">
        <v>4200</v>
      </c>
      <c r="H175" s="1">
        <v>4200</v>
      </c>
    </row>
    <row r="176" spans="1:8" s="18" customFormat="1" x14ac:dyDescent="0.25">
      <c r="A176" s="47"/>
      <c r="B176" s="45"/>
      <c r="C176" s="25" t="s">
        <v>3</v>
      </c>
      <c r="D176" s="3">
        <v>9522.7000000000007</v>
      </c>
      <c r="E176" s="12">
        <v>9512.66</v>
      </c>
      <c r="F176" s="1">
        <v>9512.66</v>
      </c>
      <c r="G176" s="1">
        <v>8963.68</v>
      </c>
      <c r="H176" s="1">
        <v>8963.68</v>
      </c>
    </row>
    <row r="177" spans="1:8" ht="27" customHeight="1" x14ac:dyDescent="0.25">
      <c r="A177" s="47">
        <v>24</v>
      </c>
      <c r="B177" s="45" t="s">
        <v>47</v>
      </c>
      <c r="C177" s="31" t="s">
        <v>37</v>
      </c>
      <c r="D177" s="3">
        <v>139702</v>
      </c>
      <c r="E177" s="12">
        <v>138900</v>
      </c>
      <c r="F177" s="1">
        <v>139980</v>
      </c>
      <c r="G177" s="1">
        <v>140120</v>
      </c>
      <c r="H177" s="1">
        <v>141000</v>
      </c>
    </row>
    <row r="178" spans="1:8" s="18" customFormat="1" ht="23.25" customHeight="1" x14ac:dyDescent="0.25">
      <c r="A178" s="47"/>
      <c r="B178" s="45"/>
      <c r="C178" s="25" t="s">
        <v>3</v>
      </c>
      <c r="D178" s="12">
        <v>14917.3</v>
      </c>
      <c r="E178" s="12">
        <v>14248.36</v>
      </c>
      <c r="F178" s="1">
        <v>14260.74</v>
      </c>
      <c r="G178" s="1">
        <v>13714.95</v>
      </c>
      <c r="H178" s="1">
        <v>13715.07</v>
      </c>
    </row>
    <row r="179" spans="1:8" ht="22.5" x14ac:dyDescent="0.25">
      <c r="A179" s="44">
        <v>25</v>
      </c>
      <c r="B179" s="45" t="s">
        <v>57</v>
      </c>
      <c r="C179" s="31" t="s">
        <v>81</v>
      </c>
      <c r="D179" s="4">
        <v>5095</v>
      </c>
      <c r="E179" s="12">
        <v>5247</v>
      </c>
      <c r="F179" s="1">
        <v>5594</v>
      </c>
      <c r="G179" s="1">
        <v>5594</v>
      </c>
      <c r="H179" s="1">
        <v>5594</v>
      </c>
    </row>
    <row r="180" spans="1:8" s="18" customFormat="1" x14ac:dyDescent="0.25">
      <c r="A180" s="44"/>
      <c r="B180" s="45"/>
      <c r="C180" s="25" t="s">
        <v>3</v>
      </c>
      <c r="D180" s="4">
        <v>336161</v>
      </c>
      <c r="E180" s="12">
        <v>382730.96</v>
      </c>
      <c r="F180" s="1">
        <v>428279.57</v>
      </c>
      <c r="G180" s="1">
        <v>404477.6</v>
      </c>
      <c r="H180" s="1">
        <v>404477.6</v>
      </c>
    </row>
    <row r="181" spans="1:8" ht="22.5" x14ac:dyDescent="0.25">
      <c r="A181" s="44">
        <v>26</v>
      </c>
      <c r="B181" s="45" t="s">
        <v>58</v>
      </c>
      <c r="C181" s="31" t="s">
        <v>81</v>
      </c>
      <c r="D181" s="4">
        <v>1968</v>
      </c>
      <c r="E181" s="12">
        <v>1814</v>
      </c>
      <c r="F181" s="1">
        <v>1867</v>
      </c>
      <c r="G181" s="1">
        <v>1867</v>
      </c>
      <c r="H181" s="1">
        <v>1867</v>
      </c>
    </row>
    <row r="182" spans="1:8" s="18" customFormat="1" x14ac:dyDescent="0.25">
      <c r="A182" s="44"/>
      <c r="B182" s="45"/>
      <c r="C182" s="25" t="s">
        <v>3</v>
      </c>
      <c r="D182" s="4">
        <v>136636</v>
      </c>
      <c r="E182" s="12">
        <v>135464.03</v>
      </c>
      <c r="F182" s="1">
        <v>153347.54</v>
      </c>
      <c r="G182" s="1">
        <v>146969.95000000001</v>
      </c>
      <c r="H182" s="1">
        <v>146969.95000000001</v>
      </c>
    </row>
    <row r="183" spans="1:8" ht="22.5" x14ac:dyDescent="0.25">
      <c r="A183" s="44">
        <v>27</v>
      </c>
      <c r="B183" s="45" t="s">
        <v>59</v>
      </c>
      <c r="C183" s="31" t="s">
        <v>81</v>
      </c>
      <c r="D183" s="4">
        <v>43</v>
      </c>
      <c r="E183" s="12">
        <v>43</v>
      </c>
      <c r="F183" s="1">
        <v>40</v>
      </c>
      <c r="G183" s="1">
        <v>40</v>
      </c>
      <c r="H183" s="1">
        <v>40</v>
      </c>
    </row>
    <row r="184" spans="1:8" s="18" customFormat="1" x14ac:dyDescent="0.25">
      <c r="A184" s="44"/>
      <c r="B184" s="45"/>
      <c r="C184" s="25" t="s">
        <v>3</v>
      </c>
      <c r="D184" s="4">
        <v>5168</v>
      </c>
      <c r="E184" s="12">
        <v>6362.78</v>
      </c>
      <c r="F184" s="1">
        <v>5913.95</v>
      </c>
      <c r="G184" s="1">
        <v>5640.67</v>
      </c>
      <c r="H184" s="1">
        <v>5640.67</v>
      </c>
    </row>
    <row r="185" spans="1:8" ht="22.5" x14ac:dyDescent="0.25">
      <c r="A185" s="44">
        <v>28</v>
      </c>
      <c r="B185" s="45" t="s">
        <v>60</v>
      </c>
      <c r="C185" s="31" t="s">
        <v>81</v>
      </c>
      <c r="D185" s="4">
        <v>5</v>
      </c>
      <c r="E185" s="12">
        <v>5</v>
      </c>
      <c r="F185" s="1">
        <v>6</v>
      </c>
      <c r="G185" s="1">
        <v>6</v>
      </c>
      <c r="H185" s="1">
        <v>6</v>
      </c>
    </row>
    <row r="186" spans="1:8" s="18" customFormat="1" x14ac:dyDescent="0.25">
      <c r="A186" s="44"/>
      <c r="B186" s="45"/>
      <c r="C186" s="25" t="s">
        <v>3</v>
      </c>
      <c r="D186" s="4">
        <v>663</v>
      </c>
      <c r="E186" s="12">
        <v>452.92</v>
      </c>
      <c r="F186" s="1">
        <v>570.16999999999996</v>
      </c>
      <c r="G186" s="1">
        <v>541.05999999999995</v>
      </c>
      <c r="H186" s="1">
        <v>541.05999999999995</v>
      </c>
    </row>
    <row r="187" spans="1:8" ht="22.5" x14ac:dyDescent="0.25">
      <c r="A187" s="44">
        <v>29</v>
      </c>
      <c r="B187" s="45" t="s">
        <v>61</v>
      </c>
      <c r="C187" s="31" t="s">
        <v>81</v>
      </c>
      <c r="D187" s="4">
        <v>43</v>
      </c>
      <c r="E187" s="12">
        <v>48</v>
      </c>
      <c r="F187" s="1">
        <v>32</v>
      </c>
      <c r="G187" s="1">
        <v>32</v>
      </c>
      <c r="H187" s="1">
        <v>32</v>
      </c>
    </row>
    <row r="188" spans="1:8" s="18" customFormat="1" x14ac:dyDescent="0.25">
      <c r="A188" s="44"/>
      <c r="B188" s="45"/>
      <c r="C188" s="25" t="s">
        <v>3</v>
      </c>
      <c r="D188" s="4">
        <v>4382</v>
      </c>
      <c r="E188" s="12">
        <v>5133.96</v>
      </c>
      <c r="F188" s="1">
        <v>4099.46</v>
      </c>
      <c r="G188" s="1">
        <v>3876.14</v>
      </c>
      <c r="H188" s="1">
        <v>3876.14</v>
      </c>
    </row>
    <row r="189" spans="1:8" ht="25.5" customHeight="1" x14ac:dyDescent="0.25">
      <c r="A189" s="44">
        <v>30</v>
      </c>
      <c r="B189" s="45" t="s">
        <v>62</v>
      </c>
      <c r="C189" s="31" t="s">
        <v>81</v>
      </c>
      <c r="D189" s="4">
        <v>37</v>
      </c>
      <c r="E189" s="12">
        <v>33</v>
      </c>
      <c r="F189" s="1">
        <v>54</v>
      </c>
      <c r="G189" s="1">
        <v>54</v>
      </c>
      <c r="H189" s="1">
        <v>54</v>
      </c>
    </row>
    <row r="190" spans="1:8" s="18" customFormat="1" ht="15" customHeight="1" x14ac:dyDescent="0.25">
      <c r="A190" s="44"/>
      <c r="B190" s="45"/>
      <c r="C190" s="25" t="s">
        <v>3</v>
      </c>
      <c r="D190" s="12">
        <v>1484</v>
      </c>
      <c r="E190" s="12">
        <v>1886.64</v>
      </c>
      <c r="F190" s="1">
        <v>5241.88</v>
      </c>
      <c r="G190" s="1">
        <v>4747.13</v>
      </c>
      <c r="H190" s="1">
        <v>4747.13</v>
      </c>
    </row>
    <row r="191" spans="1:8" s="19" customFormat="1" ht="20.45" customHeight="1" x14ac:dyDescent="0.2">
      <c r="A191" s="9"/>
      <c r="B191" s="6" t="s">
        <v>6</v>
      </c>
      <c r="C191" s="10"/>
      <c r="D191" s="20">
        <f>D194+D197+D199+D203+D201+D205+D207+D209+D211+D213+D215+D217+D219+D221+D223+D225+D227+D229</f>
        <v>493594.80000000005</v>
      </c>
      <c r="E191" s="20">
        <f t="shared" ref="E191:H191" si="7">E194+E197+E199+E203+E201+E205+E207+E209+E211+E213+E215+E217+E219+E221+E223+E225+E227+E229</f>
        <v>477643.31000000006</v>
      </c>
      <c r="F191" s="20">
        <f t="shared" si="7"/>
        <v>533904.23</v>
      </c>
      <c r="G191" s="20">
        <f t="shared" si="7"/>
        <v>511471.58</v>
      </c>
      <c r="H191" s="20">
        <f t="shared" si="7"/>
        <v>520639.45999999996</v>
      </c>
    </row>
    <row r="192" spans="1:8" ht="16.899999999999999" customHeight="1" x14ac:dyDescent="0.25">
      <c r="A192" s="47">
        <v>1</v>
      </c>
      <c r="B192" s="46" t="s">
        <v>48</v>
      </c>
      <c r="C192" s="31" t="s">
        <v>37</v>
      </c>
      <c r="D192" s="3">
        <v>17</v>
      </c>
      <c r="E192" s="12">
        <v>17</v>
      </c>
      <c r="F192" s="1">
        <v>17</v>
      </c>
      <c r="G192" s="1">
        <v>17</v>
      </c>
      <c r="H192" s="1">
        <v>17</v>
      </c>
    </row>
    <row r="193" spans="1:8" ht="15" customHeight="1" x14ac:dyDescent="0.25">
      <c r="A193" s="47"/>
      <c r="B193" s="46"/>
      <c r="C193" s="31" t="s">
        <v>36</v>
      </c>
      <c r="D193" s="3">
        <v>538</v>
      </c>
      <c r="E193" s="12">
        <v>1585</v>
      </c>
      <c r="F193" s="1">
        <v>1660</v>
      </c>
      <c r="G193" s="1">
        <v>1660</v>
      </c>
      <c r="H193" s="1">
        <v>1670</v>
      </c>
    </row>
    <row r="194" spans="1:8" s="18" customFormat="1" x14ac:dyDescent="0.25">
      <c r="A194" s="47"/>
      <c r="B194" s="46"/>
      <c r="C194" s="25" t="s">
        <v>3</v>
      </c>
      <c r="D194" s="3">
        <v>1478.3</v>
      </c>
      <c r="E194" s="12">
        <v>131567.85</v>
      </c>
      <c r="F194" s="12">
        <v>198084.48000000001</v>
      </c>
      <c r="G194" s="12">
        <v>178080.21</v>
      </c>
      <c r="H194" s="12">
        <v>188005.59</v>
      </c>
    </row>
    <row r="195" spans="1:8" ht="15.6" customHeight="1" x14ac:dyDescent="0.25">
      <c r="A195" s="47">
        <v>2</v>
      </c>
      <c r="B195" s="46" t="s">
        <v>49</v>
      </c>
      <c r="C195" s="31" t="s">
        <v>36</v>
      </c>
      <c r="D195" s="3">
        <v>63271</v>
      </c>
      <c r="E195" s="12">
        <v>0</v>
      </c>
      <c r="F195" s="1">
        <v>0</v>
      </c>
      <c r="G195" s="1">
        <v>0</v>
      </c>
      <c r="H195" s="1">
        <v>0</v>
      </c>
    </row>
    <row r="196" spans="1:8" ht="15" customHeight="1" x14ac:dyDescent="0.25">
      <c r="A196" s="47"/>
      <c r="B196" s="46"/>
      <c r="C196" s="31" t="s">
        <v>37</v>
      </c>
      <c r="D196" s="3">
        <v>319</v>
      </c>
      <c r="E196" s="12">
        <v>0</v>
      </c>
      <c r="F196" s="12">
        <v>0</v>
      </c>
      <c r="G196" s="12">
        <v>0</v>
      </c>
      <c r="H196" s="12">
        <v>0</v>
      </c>
    </row>
    <row r="197" spans="1:8" s="18" customFormat="1" x14ac:dyDescent="0.25">
      <c r="A197" s="47"/>
      <c r="B197" s="46"/>
      <c r="C197" s="25" t="s">
        <v>3</v>
      </c>
      <c r="D197" s="3">
        <v>60881.9</v>
      </c>
      <c r="E197" s="12">
        <v>0</v>
      </c>
      <c r="F197" s="1">
        <v>0</v>
      </c>
      <c r="G197" s="1">
        <v>0</v>
      </c>
      <c r="H197" s="1">
        <v>0</v>
      </c>
    </row>
    <row r="198" spans="1:8" ht="21.6" customHeight="1" x14ac:dyDescent="0.25">
      <c r="A198" s="47">
        <v>3</v>
      </c>
      <c r="B198" s="46" t="s">
        <v>50</v>
      </c>
      <c r="C198" s="31" t="s">
        <v>37</v>
      </c>
      <c r="D198" s="3">
        <v>1516</v>
      </c>
      <c r="E198" s="12">
        <v>1550</v>
      </c>
      <c r="F198" s="1">
        <v>1600</v>
      </c>
      <c r="G198" s="1">
        <v>1650</v>
      </c>
      <c r="H198" s="1">
        <v>1650</v>
      </c>
    </row>
    <row r="199" spans="1:8" s="18" customFormat="1" ht="35.25" customHeight="1" x14ac:dyDescent="0.25">
      <c r="A199" s="47"/>
      <c r="B199" s="46"/>
      <c r="C199" s="25" t="s">
        <v>3</v>
      </c>
      <c r="D199" s="3">
        <v>5368.3</v>
      </c>
      <c r="E199" s="12">
        <v>5236.95</v>
      </c>
      <c r="F199" s="1">
        <v>5236.9399999999996</v>
      </c>
      <c r="G199" s="1">
        <v>4979.83</v>
      </c>
      <c r="H199" s="1">
        <v>4979.83</v>
      </c>
    </row>
    <row r="200" spans="1:8" ht="18" customHeight="1" x14ac:dyDescent="0.25">
      <c r="A200" s="47">
        <v>4</v>
      </c>
      <c r="B200" s="46" t="s">
        <v>51</v>
      </c>
      <c r="C200" s="31" t="s">
        <v>37</v>
      </c>
      <c r="D200" s="3">
        <v>538919</v>
      </c>
      <c r="E200" s="12">
        <v>547500</v>
      </c>
      <c r="F200" s="1">
        <v>550200</v>
      </c>
      <c r="G200" s="1">
        <v>552900</v>
      </c>
      <c r="H200" s="1">
        <v>555700</v>
      </c>
    </row>
    <row r="201" spans="1:8" s="18" customFormat="1" ht="16.5" customHeight="1" x14ac:dyDescent="0.25">
      <c r="A201" s="47"/>
      <c r="B201" s="46"/>
      <c r="C201" s="25" t="s">
        <v>3</v>
      </c>
      <c r="D201" s="3">
        <v>14925.2</v>
      </c>
      <c r="E201" s="12">
        <v>15658.5</v>
      </c>
      <c r="F201" s="1">
        <v>15592.67</v>
      </c>
      <c r="G201" s="1">
        <v>12948.92</v>
      </c>
      <c r="H201" s="1">
        <v>12947.81</v>
      </c>
    </row>
    <row r="202" spans="1:8" ht="22.9" customHeight="1" x14ac:dyDescent="0.25">
      <c r="A202" s="44">
        <v>5</v>
      </c>
      <c r="B202" s="46" t="s">
        <v>52</v>
      </c>
      <c r="C202" s="31" t="s">
        <v>37</v>
      </c>
      <c r="D202" s="3">
        <v>39200</v>
      </c>
      <c r="E202" s="12">
        <v>40100</v>
      </c>
      <c r="F202" s="1">
        <v>41000</v>
      </c>
      <c r="G202" s="1">
        <v>41900</v>
      </c>
      <c r="H202" s="1">
        <v>42800</v>
      </c>
    </row>
    <row r="203" spans="1:8" s="18" customFormat="1" x14ac:dyDescent="0.25">
      <c r="A203" s="44"/>
      <c r="B203" s="46"/>
      <c r="C203" s="25" t="s">
        <v>3</v>
      </c>
      <c r="D203" s="3">
        <v>18725.5</v>
      </c>
      <c r="E203" s="12">
        <v>21822.15</v>
      </c>
      <c r="F203" s="1">
        <v>24884.33</v>
      </c>
      <c r="G203" s="12">
        <v>24162.51</v>
      </c>
      <c r="H203" s="1">
        <v>23406.12</v>
      </c>
    </row>
    <row r="204" spans="1:8" ht="24" customHeight="1" x14ac:dyDescent="0.25">
      <c r="A204" s="47">
        <v>6</v>
      </c>
      <c r="B204" s="46" t="s">
        <v>53</v>
      </c>
      <c r="C204" s="31" t="s">
        <v>37</v>
      </c>
      <c r="D204" s="3">
        <v>18</v>
      </c>
      <c r="E204" s="12">
        <v>18</v>
      </c>
      <c r="F204" s="1">
        <v>18</v>
      </c>
      <c r="G204" s="1">
        <v>18</v>
      </c>
      <c r="H204" s="1">
        <v>18</v>
      </c>
    </row>
    <row r="205" spans="1:8" s="18" customFormat="1" x14ac:dyDescent="0.25">
      <c r="A205" s="47"/>
      <c r="B205" s="46"/>
      <c r="C205" s="25" t="s">
        <v>3</v>
      </c>
      <c r="D205" s="3">
        <v>480.4</v>
      </c>
      <c r="E205" s="12">
        <v>526.37</v>
      </c>
      <c r="F205" s="1">
        <v>312.64</v>
      </c>
      <c r="G205" s="1">
        <v>312.13</v>
      </c>
      <c r="H205" s="1">
        <v>312.13</v>
      </c>
    </row>
    <row r="206" spans="1:8" ht="21" customHeight="1" x14ac:dyDescent="0.25">
      <c r="A206" s="47">
        <v>7</v>
      </c>
      <c r="B206" s="46" t="s">
        <v>54</v>
      </c>
      <c r="C206" s="31" t="s">
        <v>37</v>
      </c>
      <c r="D206" s="3">
        <v>8</v>
      </c>
      <c r="E206" s="12">
        <v>8</v>
      </c>
      <c r="F206" s="1">
        <v>8</v>
      </c>
      <c r="G206" s="1">
        <v>8</v>
      </c>
      <c r="H206" s="1">
        <v>8</v>
      </c>
    </row>
    <row r="207" spans="1:8" s="18" customFormat="1" x14ac:dyDescent="0.25">
      <c r="A207" s="47"/>
      <c r="B207" s="46"/>
      <c r="C207" s="25" t="s">
        <v>3</v>
      </c>
      <c r="D207" s="3">
        <v>125.2</v>
      </c>
      <c r="E207" s="12">
        <v>458.77</v>
      </c>
      <c r="F207" s="1">
        <v>581.58000000000004</v>
      </c>
      <c r="G207" s="1">
        <v>581.35</v>
      </c>
      <c r="H207" s="1">
        <v>581.35</v>
      </c>
    </row>
    <row r="208" spans="1:8" x14ac:dyDescent="0.25">
      <c r="A208" s="47">
        <v>8</v>
      </c>
      <c r="B208" s="46" t="s">
        <v>55</v>
      </c>
      <c r="C208" s="31" t="s">
        <v>37</v>
      </c>
      <c r="D208" s="3">
        <v>3</v>
      </c>
      <c r="E208" s="12">
        <v>2</v>
      </c>
      <c r="F208" s="1">
        <v>2</v>
      </c>
      <c r="G208" s="1">
        <v>2</v>
      </c>
      <c r="H208" s="1">
        <v>2</v>
      </c>
    </row>
    <row r="209" spans="1:8" s="18" customFormat="1" x14ac:dyDescent="0.25">
      <c r="A209" s="47"/>
      <c r="B209" s="46"/>
      <c r="C209" s="25" t="s">
        <v>3</v>
      </c>
      <c r="D209" s="3">
        <v>1040.0999999999999</v>
      </c>
      <c r="E209" s="12">
        <v>1036.21</v>
      </c>
      <c r="F209" s="1">
        <v>965.36</v>
      </c>
      <c r="G209" s="1">
        <v>901.94</v>
      </c>
      <c r="H209" s="1">
        <v>901.94</v>
      </c>
    </row>
    <row r="210" spans="1:8" ht="21.6" customHeight="1" x14ac:dyDescent="0.25">
      <c r="A210" s="47">
        <v>9</v>
      </c>
      <c r="B210" s="46" t="s">
        <v>56</v>
      </c>
      <c r="C210" s="31" t="s">
        <v>37</v>
      </c>
      <c r="D210" s="3">
        <v>1</v>
      </c>
      <c r="E210" s="12">
        <v>1</v>
      </c>
      <c r="F210" s="1">
        <v>1</v>
      </c>
      <c r="G210" s="1">
        <v>1</v>
      </c>
      <c r="H210" s="1">
        <v>1</v>
      </c>
    </row>
    <row r="211" spans="1:8" s="18" customFormat="1" x14ac:dyDescent="0.25">
      <c r="A211" s="47"/>
      <c r="B211" s="46"/>
      <c r="C211" s="25" t="s">
        <v>3</v>
      </c>
      <c r="D211" s="12">
        <v>226.3</v>
      </c>
      <c r="E211" s="12">
        <v>258.64</v>
      </c>
      <c r="F211" s="1">
        <v>241.34</v>
      </c>
      <c r="G211" s="1">
        <v>225.48</v>
      </c>
      <c r="H211" s="1">
        <v>225.48</v>
      </c>
    </row>
    <row r="212" spans="1:8" ht="31.15" customHeight="1" x14ac:dyDescent="0.25">
      <c r="A212" s="47">
        <v>10</v>
      </c>
      <c r="B212" s="46" t="s">
        <v>63</v>
      </c>
      <c r="C212" s="31" t="s">
        <v>81</v>
      </c>
      <c r="D212" s="5">
        <v>2438</v>
      </c>
      <c r="E212" s="12">
        <v>2468</v>
      </c>
      <c r="F212" s="1">
        <v>2181</v>
      </c>
      <c r="G212" s="1">
        <v>2181</v>
      </c>
      <c r="H212" s="1">
        <v>2181</v>
      </c>
    </row>
    <row r="213" spans="1:8" s="18" customFormat="1" x14ac:dyDescent="0.25">
      <c r="A213" s="47"/>
      <c r="B213" s="46"/>
      <c r="C213" s="25" t="s">
        <v>3</v>
      </c>
      <c r="D213" s="4">
        <v>178889.1</v>
      </c>
      <c r="E213" s="12">
        <v>152899.34</v>
      </c>
      <c r="F213" s="1">
        <v>132324.72</v>
      </c>
      <c r="G213" s="1">
        <v>132524.56</v>
      </c>
      <c r="H213" s="1">
        <v>132524.56</v>
      </c>
    </row>
    <row r="214" spans="1:8" ht="21" customHeight="1" x14ac:dyDescent="0.25">
      <c r="A214" s="47">
        <v>11</v>
      </c>
      <c r="B214" s="46" t="s">
        <v>64</v>
      </c>
      <c r="C214" s="31" t="s">
        <v>82</v>
      </c>
      <c r="D214" s="5">
        <v>101</v>
      </c>
      <c r="E214" s="12">
        <v>43</v>
      </c>
      <c r="F214" s="1">
        <v>93</v>
      </c>
      <c r="G214" s="1">
        <v>93</v>
      </c>
      <c r="H214" s="1">
        <v>93</v>
      </c>
    </row>
    <row r="215" spans="1:8" s="18" customFormat="1" x14ac:dyDescent="0.25">
      <c r="A215" s="47"/>
      <c r="B215" s="46"/>
      <c r="C215" s="25" t="s">
        <v>3</v>
      </c>
      <c r="D215" s="4">
        <v>39199</v>
      </c>
      <c r="E215" s="12">
        <v>31964.05</v>
      </c>
      <c r="F215" s="1">
        <v>40009.300000000003</v>
      </c>
      <c r="G215" s="1">
        <v>40009.300000000003</v>
      </c>
      <c r="H215" s="1">
        <v>40009.300000000003</v>
      </c>
    </row>
    <row r="216" spans="1:8" ht="31.9" customHeight="1" x14ac:dyDescent="0.25">
      <c r="A216" s="47">
        <v>12</v>
      </c>
      <c r="B216" s="46" t="s">
        <v>65</v>
      </c>
      <c r="C216" s="31" t="s">
        <v>82</v>
      </c>
      <c r="D216" s="5">
        <v>100</v>
      </c>
      <c r="E216" s="12">
        <v>50</v>
      </c>
      <c r="F216" s="1">
        <v>92</v>
      </c>
      <c r="G216" s="1">
        <v>92</v>
      </c>
      <c r="H216" s="1">
        <v>92</v>
      </c>
    </row>
    <row r="217" spans="1:8" s="18" customFormat="1" x14ac:dyDescent="0.25">
      <c r="A217" s="47"/>
      <c r="B217" s="46"/>
      <c r="C217" s="25" t="s">
        <v>3</v>
      </c>
      <c r="D217" s="4">
        <v>39340.5</v>
      </c>
      <c r="E217" s="12">
        <v>43820.39</v>
      </c>
      <c r="F217" s="1">
        <v>48847.49</v>
      </c>
      <c r="G217" s="1">
        <v>48847.49</v>
      </c>
      <c r="H217" s="1">
        <v>48847.49</v>
      </c>
    </row>
    <row r="218" spans="1:8" ht="22.15" customHeight="1" x14ac:dyDescent="0.25">
      <c r="A218" s="47">
        <v>13</v>
      </c>
      <c r="B218" s="46" t="s">
        <v>66</v>
      </c>
      <c r="C218" s="31" t="s">
        <v>81</v>
      </c>
      <c r="D218" s="5">
        <v>76</v>
      </c>
      <c r="E218" s="12">
        <v>74</v>
      </c>
      <c r="F218" s="1">
        <v>72</v>
      </c>
      <c r="G218" s="1">
        <v>74</v>
      </c>
      <c r="H218" s="1">
        <v>74</v>
      </c>
    </row>
    <row r="219" spans="1:8" s="18" customFormat="1" ht="16.5" customHeight="1" x14ac:dyDescent="0.25">
      <c r="A219" s="47"/>
      <c r="B219" s="46"/>
      <c r="C219" s="25" t="s">
        <v>3</v>
      </c>
      <c r="D219" s="4">
        <v>34592</v>
      </c>
      <c r="E219" s="12">
        <v>35647.68</v>
      </c>
      <c r="F219" s="1">
        <v>37952.120000000003</v>
      </c>
      <c r="G219" s="1">
        <v>39026.6</v>
      </c>
      <c r="H219" s="1">
        <v>39026.6</v>
      </c>
    </row>
    <row r="220" spans="1:8" ht="22.5" x14ac:dyDescent="0.25">
      <c r="A220" s="47">
        <v>14</v>
      </c>
      <c r="B220" s="46" t="s">
        <v>67</v>
      </c>
      <c r="C220" s="31" t="s">
        <v>81</v>
      </c>
      <c r="D220" s="5">
        <v>64</v>
      </c>
      <c r="E220" s="12">
        <v>64</v>
      </c>
      <c r="F220" s="1">
        <v>64</v>
      </c>
      <c r="G220" s="1">
        <v>64</v>
      </c>
      <c r="H220" s="1">
        <v>64</v>
      </c>
    </row>
    <row r="221" spans="1:8" s="18" customFormat="1" x14ac:dyDescent="0.25">
      <c r="A221" s="47"/>
      <c r="B221" s="46"/>
      <c r="C221" s="25" t="s">
        <v>3</v>
      </c>
      <c r="D221" s="4">
        <v>32404</v>
      </c>
      <c r="E221" s="12">
        <v>36746.410000000003</v>
      </c>
      <c r="F221" s="1">
        <v>28871.26</v>
      </c>
      <c r="G221" s="1">
        <v>28871.26</v>
      </c>
      <c r="H221" s="1">
        <v>28871.26</v>
      </c>
    </row>
    <row r="222" spans="1:8" s="22" customFormat="1" ht="71.25" customHeight="1" x14ac:dyDescent="0.25">
      <c r="A222" s="44">
        <v>15</v>
      </c>
      <c r="B222" s="45" t="s">
        <v>34</v>
      </c>
      <c r="C222" s="31" t="s">
        <v>37</v>
      </c>
      <c r="D222" s="5">
        <v>13</v>
      </c>
      <c r="E222" s="12">
        <v>0</v>
      </c>
      <c r="F222" s="12">
        <v>0</v>
      </c>
      <c r="G222" s="12">
        <v>0</v>
      </c>
      <c r="H222" s="12">
        <v>0</v>
      </c>
    </row>
    <row r="223" spans="1:8" s="26" customFormat="1" ht="24" customHeight="1" x14ac:dyDescent="0.25">
      <c r="A223" s="44"/>
      <c r="B223" s="45"/>
      <c r="C223" s="25" t="s">
        <v>3</v>
      </c>
      <c r="D223" s="12">
        <v>17953</v>
      </c>
      <c r="E223" s="12">
        <v>0</v>
      </c>
      <c r="F223" s="12">
        <v>0</v>
      </c>
      <c r="G223" s="12">
        <v>0</v>
      </c>
      <c r="H223" s="12">
        <v>0</v>
      </c>
    </row>
    <row r="224" spans="1:8" s="22" customFormat="1" ht="95.25" customHeight="1" x14ac:dyDescent="0.25">
      <c r="A224" s="44">
        <v>16</v>
      </c>
      <c r="B224" s="45" t="s">
        <v>98</v>
      </c>
      <c r="C224" s="31" t="s">
        <v>36</v>
      </c>
      <c r="D224" s="5">
        <v>1</v>
      </c>
      <c r="E224" s="23">
        <v>0</v>
      </c>
      <c r="F224" s="23">
        <v>0</v>
      </c>
      <c r="G224" s="23">
        <v>0</v>
      </c>
      <c r="H224" s="23">
        <v>0</v>
      </c>
    </row>
    <row r="225" spans="1:8" s="26" customFormat="1" ht="18" customHeight="1" x14ac:dyDescent="0.25">
      <c r="A225" s="44"/>
      <c r="B225" s="45"/>
      <c r="C225" s="25" t="s">
        <v>3</v>
      </c>
      <c r="D225" s="12">
        <v>12510.4</v>
      </c>
      <c r="E225" s="12">
        <v>0</v>
      </c>
      <c r="F225" s="12">
        <v>0</v>
      </c>
      <c r="G225" s="12">
        <v>0</v>
      </c>
      <c r="H225" s="12">
        <v>0</v>
      </c>
    </row>
    <row r="226" spans="1:8" s="22" customFormat="1" ht="14.45" customHeight="1" x14ac:dyDescent="0.25">
      <c r="A226" s="44">
        <v>17</v>
      </c>
      <c r="B226" s="45" t="s">
        <v>35</v>
      </c>
      <c r="C226" s="31" t="s">
        <v>37</v>
      </c>
      <c r="D226" s="5">
        <v>12</v>
      </c>
      <c r="E226" s="23">
        <v>0</v>
      </c>
      <c r="F226" s="23">
        <v>0</v>
      </c>
      <c r="G226" s="23">
        <v>0</v>
      </c>
      <c r="H226" s="23">
        <v>0</v>
      </c>
    </row>
    <row r="227" spans="1:8" s="26" customFormat="1" ht="15" customHeight="1" x14ac:dyDescent="0.25">
      <c r="A227" s="44"/>
      <c r="B227" s="45"/>
      <c r="C227" s="25" t="s">
        <v>3</v>
      </c>
      <c r="D227" s="12">
        <v>17001.400000000001</v>
      </c>
      <c r="E227" s="12">
        <v>0</v>
      </c>
      <c r="F227" s="12">
        <v>0</v>
      </c>
      <c r="G227" s="12">
        <v>0</v>
      </c>
      <c r="H227" s="12">
        <v>0</v>
      </c>
    </row>
    <row r="228" spans="1:8" s="22" customFormat="1" ht="50.45" customHeight="1" x14ac:dyDescent="0.25">
      <c r="A228" s="44">
        <v>18</v>
      </c>
      <c r="B228" s="45" t="s">
        <v>71</v>
      </c>
      <c r="C228" s="31" t="s">
        <v>37</v>
      </c>
      <c r="D228" s="13">
        <v>27</v>
      </c>
      <c r="E228" s="23">
        <v>0</v>
      </c>
      <c r="F228" s="23">
        <v>0</v>
      </c>
      <c r="G228" s="23">
        <v>0</v>
      </c>
      <c r="H228" s="23">
        <v>0</v>
      </c>
    </row>
    <row r="229" spans="1:8" s="26" customFormat="1" ht="32.25" customHeight="1" x14ac:dyDescent="0.25">
      <c r="A229" s="44"/>
      <c r="B229" s="45"/>
      <c r="C229" s="25" t="s">
        <v>3</v>
      </c>
      <c r="D229" s="12">
        <v>18454.2</v>
      </c>
      <c r="E229" s="12">
        <v>0</v>
      </c>
      <c r="F229" s="12">
        <v>0</v>
      </c>
      <c r="G229" s="12">
        <v>0</v>
      </c>
      <c r="H229" s="12">
        <v>0</v>
      </c>
    </row>
  </sheetData>
  <customSheetViews>
    <customSheetView guid="{7022A64F-5246-4DD2-9FCA-4F39C108AA0D}" scale="90" showPageBreaks="1" fitToPage="1">
      <pane xSplit="3" ySplit="5" topLeftCell="D12" activePane="bottomRight" state="frozen"/>
      <selection pane="bottomRight" activeCell="B23" sqref="B23:B24"/>
      <pageMargins left="0.78740157480314965" right="0.39370078740157483" top="0.78740157480314965" bottom="0.78740157480314965" header="0" footer="0"/>
      <printOptions horizontalCentered="1" verticalCentered="1"/>
      <pageSetup paperSize="8" scale="71" fitToHeight="4" orientation="portrait" r:id="rId1"/>
    </customSheetView>
    <customSheetView guid="{E185416D-F314-4B2F-BDA1-1EAD1FD8DAD1}" scale="130" fitToPage="1">
      <pane xSplit="3" ySplit="5" topLeftCell="D21" activePane="bottomRight" state="frozen"/>
      <selection pane="bottomRight" activeCell="E28" activeCellId="2" sqref="E24 E26 E28"/>
      <pageMargins left="0.78740157480314965" right="0.39370078740157483" top="0.78740157480314965" bottom="0.78740157480314965" header="0" footer="0"/>
      <printOptions horizontalCentered="1" verticalCentered="1"/>
      <pageSetup paperSize="8" scale="97" fitToHeight="4" orientation="portrait" r:id="rId2"/>
    </customSheetView>
    <customSheetView guid="{AA497047-B71D-442B-8EF8-33F9E9CF7E2D}" scale="110" fitToPage="1">
      <pane xSplit="3" ySplit="5" topLeftCell="D174" activePane="bottomRight" state="frozen"/>
      <selection pane="bottomRight" activeCell="N182" sqref="N182"/>
      <pageMargins left="0.78740157480314965" right="0.39370078740157483" top="0.78740157480314965" bottom="0.78740157480314965" header="0" footer="0"/>
      <printOptions horizontalCentered="1" verticalCentered="1"/>
      <pageSetup paperSize="8" scale="97" fitToHeight="4" orientation="portrait" r:id="rId3"/>
    </customSheetView>
    <customSheetView guid="{2FBC0186-8583-48C6-AD53-E9199C2FDCE5}" showPageBreaks="1" fitToPage="1" hiddenRows="1">
      <pane xSplit="7" ySplit="6" topLeftCell="H110" activePane="bottomRight" state="frozen"/>
      <selection pane="bottomRight" activeCell="B114" sqref="B114"/>
      <pageMargins left="0" right="0" top="0.39370078740157483" bottom="0.39370078740157483" header="0.31496062992125984" footer="0.31496062992125984"/>
      <pageSetup paperSize="9" scale="68" fitToHeight="6" orientation="portrait" r:id="rId4"/>
    </customSheetView>
    <customSheetView guid="{BEE929D0-225D-4963-BBB1-DEFA3C091CCB}" scale="110" showPageBreaks="1" fitToPage="1">
      <pane xSplit="3" ySplit="5" topLeftCell="D72" activePane="bottomRight" state="frozen"/>
      <selection pane="bottomRight" activeCell="E58" sqref="E58"/>
      <pageMargins left="0.78740157480314965" right="0.39370078740157483" top="0.78740157480314965" bottom="0.78740157480314965" header="0" footer="0"/>
      <printOptions horizontalCentered="1" verticalCentered="1"/>
      <pageSetup paperSize="9" scale="53" fitToHeight="4" orientation="portrait" r:id="rId5"/>
    </customSheetView>
    <customSheetView guid="{22246A94-D6B5-4F1A-815D-BB7E37D6826C}" scale="110" fitToPage="1">
      <pane xSplit="3" ySplit="5" topLeftCell="D6" activePane="bottomRight" state="frozen"/>
      <selection pane="bottomRight" activeCell="N12" sqref="N12"/>
      <pageMargins left="0.78740157480314965" right="0.39370078740157483" top="0.78740157480314965" bottom="0.78740157480314965" header="0" footer="0"/>
      <printOptions horizontalCentered="1" verticalCentered="1"/>
      <pageSetup paperSize="9" scale="57" fitToHeight="4" orientation="portrait" r:id="rId6"/>
    </customSheetView>
    <customSheetView guid="{A71CD442-7900-4CBE-88E7-60C76B103315}" scale="110" fitToPage="1">
      <pane xSplit="3" ySplit="5" topLeftCell="D6" activePane="bottomRight" state="frozen"/>
      <selection pane="bottomRight" activeCell="E5" sqref="E5"/>
      <pageMargins left="0.78740157480314965" right="0.39370078740157483" top="0.78740157480314965" bottom="0.78740157480314965" header="0" footer="0"/>
      <printOptions horizontalCentered="1" verticalCentered="1"/>
      <pageSetup paperSize="8" scale="97" fitToHeight="4" orientation="portrait" r:id="rId7"/>
    </customSheetView>
    <customSheetView guid="{FCEB4BE9-C78E-420A-84A7-4D4AABBBB2F2}" scale="110">
      <pane xSplit="3" ySplit="5" topLeftCell="D51" activePane="bottomRight" state="frozen"/>
      <selection pane="bottomRight" activeCell="F59" sqref="F59"/>
      <pageMargins left="0" right="0" top="0.59055118110236227" bottom="0.39370078740157483" header="0" footer="0"/>
      <printOptions horizontalCentered="1"/>
      <pageSetup paperSize="9" scale="80" orientation="portrait" r:id="rId8"/>
    </customSheetView>
    <customSheetView guid="{2AEDCD1F-9978-43C4-AC5C-8523CD40656F}" scale="110" fitToPage="1">
      <pane xSplit="7" ySplit="6" topLeftCell="H49" activePane="bottomRight" state="frozen"/>
      <selection pane="bottomRight" activeCell="M51" sqref="M51"/>
      <pageMargins left="0" right="0" top="0.39370078740157483" bottom="0.39370078740157483" header="0.31496062992125984" footer="0.31496062992125984"/>
      <pageSetup paperSize="9" scale="80" fitToHeight="6" orientation="portrait" verticalDpi="0" r:id="rId9"/>
    </customSheetView>
    <customSheetView guid="{91BC3F8A-D2C1-4A35-B324-03FED00342BF}" scale="110">
      <pane xSplit="3" ySplit="5" topLeftCell="D36" activePane="bottomRight" state="frozen"/>
      <selection pane="bottomRight" activeCell="K39" sqref="K39"/>
      <pageMargins left="0" right="0" top="0.59055118110236227" bottom="0.39370078740157483" header="0" footer="0"/>
      <printOptions horizontalCentered="1"/>
      <pageSetup paperSize="9" scale="80" orientation="portrait" r:id="rId10"/>
    </customSheetView>
    <customSheetView guid="{650C18CE-01F0-410A-BD02-F8DEBB1D0BB7}" scale="110">
      <pane xSplit="3" ySplit="5" topLeftCell="D90" activePane="bottomRight" state="frozen"/>
      <selection pane="bottomRight" activeCell="J93" sqref="J93"/>
      <pageMargins left="0" right="0" top="0.59055118110236227" bottom="0.39370078740157483" header="0" footer="0"/>
      <printOptions horizontalCentered="1"/>
      <pageSetup paperSize="9" scale="80" orientation="portrait" r:id="rId11"/>
    </customSheetView>
    <customSheetView guid="{E6198294-5FB1-4D85-978B-AF60563417A0}" scale="110">
      <pane xSplit="3" ySplit="5" topLeftCell="D160" activePane="bottomRight" state="frozen"/>
      <selection pane="bottomRight" activeCell="D162" sqref="D162"/>
      <pageMargins left="0" right="0" top="0.74803149606299213" bottom="0.74803149606299213" header="0.31496062992125984" footer="0.31496062992125984"/>
      <pageSetup paperSize="9" orientation="portrait" verticalDpi="0" r:id="rId12"/>
    </customSheetView>
    <customSheetView guid="{8B16A327-D51C-43C0-8E2C-38700AB95B1D}" scale="110" showPageBreaks="1" fitToPage="1">
      <pane xSplit="3" ySplit="5" topLeftCell="D6" activePane="bottomRight" state="frozen"/>
      <selection pane="bottomRight" activeCell="A26" sqref="A26:XFD26"/>
      <pageMargins left="0" right="0" top="0.74803149606299213" bottom="0.74803149606299213" header="0.31496062992125984" footer="0.31496062992125984"/>
      <pageSetup paperSize="9" scale="40" fitToHeight="3" orientation="portrait" r:id="rId13"/>
    </customSheetView>
    <customSheetView guid="{55F6AF7C-2D90-4DA2-B957-203292E1D0CF}" scale="110" fitToPage="1">
      <pane xSplit="3" ySplit="5" topLeftCell="D101" activePane="bottomRight" state="frozen"/>
      <selection pane="bottomRight" activeCell="B105" sqref="B105:B106"/>
      <pageMargins left="0.78740157480314965" right="0.39370078740157483" top="0.78740157480314965" bottom="0.78740157480314965" header="0" footer="0"/>
      <printOptions horizontalCentered="1" verticalCentered="1"/>
      <pageSetup paperSize="8" scale="97" fitToHeight="4" orientation="portrait" r:id="rId14"/>
    </customSheetView>
  </customSheetViews>
  <mergeCells count="201">
    <mergeCell ref="A19:A20"/>
    <mergeCell ref="B19:B20"/>
    <mergeCell ref="B21:B22"/>
    <mergeCell ref="A21:A22"/>
    <mergeCell ref="B25:B26"/>
    <mergeCell ref="A25:A26"/>
    <mergeCell ref="A27:A28"/>
    <mergeCell ref="B27:B28"/>
    <mergeCell ref="B29:B30"/>
    <mergeCell ref="A29:A30"/>
    <mergeCell ref="B23:B24"/>
    <mergeCell ref="A23:A24"/>
    <mergeCell ref="B9:B10"/>
    <mergeCell ref="A9:A10"/>
    <mergeCell ref="A11:A12"/>
    <mergeCell ref="B11:B12"/>
    <mergeCell ref="B13:B14"/>
    <mergeCell ref="A13:A14"/>
    <mergeCell ref="A15:A16"/>
    <mergeCell ref="B15:B16"/>
    <mergeCell ref="B17:B18"/>
    <mergeCell ref="A17:A18"/>
    <mergeCell ref="B62:B63"/>
    <mergeCell ref="A36:A39"/>
    <mergeCell ref="A40:A61"/>
    <mergeCell ref="A62:A69"/>
    <mergeCell ref="B44:B45"/>
    <mergeCell ref="B46:B47"/>
    <mergeCell ref="B48:B49"/>
    <mergeCell ref="B50:B51"/>
    <mergeCell ref="B52:B53"/>
    <mergeCell ref="B54:B55"/>
    <mergeCell ref="B56:B57"/>
    <mergeCell ref="B58:B59"/>
    <mergeCell ref="B60:B61"/>
    <mergeCell ref="A31:H31"/>
    <mergeCell ref="B32:C32"/>
    <mergeCell ref="B33:C33"/>
    <mergeCell ref="A34:A35"/>
    <mergeCell ref="B34:B35"/>
    <mergeCell ref="B36:B37"/>
    <mergeCell ref="B38:B39"/>
    <mergeCell ref="B40:B41"/>
    <mergeCell ref="B42:B43"/>
    <mergeCell ref="B76:B77"/>
    <mergeCell ref="A82:A83"/>
    <mergeCell ref="B82:B83"/>
    <mergeCell ref="B84:B85"/>
    <mergeCell ref="B91:B92"/>
    <mergeCell ref="B64:B65"/>
    <mergeCell ref="B66:B67"/>
    <mergeCell ref="B68:B69"/>
    <mergeCell ref="B70:B71"/>
    <mergeCell ref="B72:B73"/>
    <mergeCell ref="B74:B75"/>
    <mergeCell ref="B78:B79"/>
    <mergeCell ref="B80:B81"/>
    <mergeCell ref="A84:A87"/>
    <mergeCell ref="B86:B87"/>
    <mergeCell ref="A6:H6"/>
    <mergeCell ref="B7:C7"/>
    <mergeCell ref="A1:H1"/>
    <mergeCell ref="A118:A119"/>
    <mergeCell ref="B118:B119"/>
    <mergeCell ref="A3:A4"/>
    <mergeCell ref="B3:B4"/>
    <mergeCell ref="C3:C4"/>
    <mergeCell ref="D3:D4"/>
    <mergeCell ref="E3:E4"/>
    <mergeCell ref="F3:H3"/>
    <mergeCell ref="B103:B104"/>
    <mergeCell ref="A88:H88"/>
    <mergeCell ref="B114:B115"/>
    <mergeCell ref="A105:A106"/>
    <mergeCell ref="B105:B106"/>
    <mergeCell ref="B89:C89"/>
    <mergeCell ref="A93:A94"/>
    <mergeCell ref="B99:B100"/>
    <mergeCell ref="A101:A102"/>
    <mergeCell ref="B101:B102"/>
    <mergeCell ref="A91:A92"/>
    <mergeCell ref="B93:B94"/>
    <mergeCell ref="A70:A81"/>
    <mergeCell ref="A95:A96"/>
    <mergeCell ref="B95:B96"/>
    <mergeCell ref="A97:A98"/>
    <mergeCell ref="B97:B98"/>
    <mergeCell ref="A99:A100"/>
    <mergeCell ref="A129:A130"/>
    <mergeCell ref="B129:B130"/>
    <mergeCell ref="B131:B132"/>
    <mergeCell ref="A131:A132"/>
    <mergeCell ref="A120:A121"/>
    <mergeCell ref="A122:A123"/>
    <mergeCell ref="A124:A125"/>
    <mergeCell ref="B120:B121"/>
    <mergeCell ref="B122:B123"/>
    <mergeCell ref="B124:B125"/>
    <mergeCell ref="A107:A108"/>
    <mergeCell ref="B135:B136"/>
    <mergeCell ref="A135:A136"/>
    <mergeCell ref="A137:A138"/>
    <mergeCell ref="A139:A140"/>
    <mergeCell ref="A141:A142"/>
    <mergeCell ref="B133:B134"/>
    <mergeCell ref="A133:A134"/>
    <mergeCell ref="A103:A104"/>
    <mergeCell ref="A116:A117"/>
    <mergeCell ref="B116:B117"/>
    <mergeCell ref="A114:A115"/>
    <mergeCell ref="A126:H126"/>
    <mergeCell ref="A109:A110"/>
    <mergeCell ref="B109:B110"/>
    <mergeCell ref="A111:A112"/>
    <mergeCell ref="B111:B112"/>
    <mergeCell ref="B107:B108"/>
    <mergeCell ref="B147:B148"/>
    <mergeCell ref="B149:B150"/>
    <mergeCell ref="B151:B152"/>
    <mergeCell ref="A143:A144"/>
    <mergeCell ref="A145:A146"/>
    <mergeCell ref="A147:A148"/>
    <mergeCell ref="B137:B138"/>
    <mergeCell ref="B139:B140"/>
    <mergeCell ref="B141:B142"/>
    <mergeCell ref="B143:B144"/>
    <mergeCell ref="B145:B146"/>
    <mergeCell ref="A159:A160"/>
    <mergeCell ref="A161:A162"/>
    <mergeCell ref="B159:B160"/>
    <mergeCell ref="B161:B162"/>
    <mergeCell ref="A153:A156"/>
    <mergeCell ref="B153:B156"/>
    <mergeCell ref="A157:A158"/>
    <mergeCell ref="B157:B158"/>
    <mergeCell ref="A149:A150"/>
    <mergeCell ref="A151:A152"/>
    <mergeCell ref="B163:B164"/>
    <mergeCell ref="B165:B166"/>
    <mergeCell ref="B167:B168"/>
    <mergeCell ref="B169:B170"/>
    <mergeCell ref="A173:A174"/>
    <mergeCell ref="A163:A164"/>
    <mergeCell ref="A165:A166"/>
    <mergeCell ref="A167:A168"/>
    <mergeCell ref="A169:A170"/>
    <mergeCell ref="A171:A172"/>
    <mergeCell ref="A175:A176"/>
    <mergeCell ref="A177:A178"/>
    <mergeCell ref="A179:A180"/>
    <mergeCell ref="A181:A182"/>
    <mergeCell ref="B171:B172"/>
    <mergeCell ref="B173:B174"/>
    <mergeCell ref="B175:B176"/>
    <mergeCell ref="B177:B178"/>
    <mergeCell ref="B179:B180"/>
    <mergeCell ref="B181:B182"/>
    <mergeCell ref="A183:A184"/>
    <mergeCell ref="A185:A186"/>
    <mergeCell ref="A187:A188"/>
    <mergeCell ref="A189:A190"/>
    <mergeCell ref="B183:B184"/>
    <mergeCell ref="B185:B186"/>
    <mergeCell ref="B187:B188"/>
    <mergeCell ref="B189:B190"/>
    <mergeCell ref="B198:B199"/>
    <mergeCell ref="A192:A194"/>
    <mergeCell ref="A212:A213"/>
    <mergeCell ref="A214:A215"/>
    <mergeCell ref="B210:B211"/>
    <mergeCell ref="B212:B213"/>
    <mergeCell ref="B214:B215"/>
    <mergeCell ref="A210:A211"/>
    <mergeCell ref="A195:A197"/>
    <mergeCell ref="B192:B194"/>
    <mergeCell ref="B195:B197"/>
    <mergeCell ref="A198:A199"/>
    <mergeCell ref="A222:A223"/>
    <mergeCell ref="B222:B223"/>
    <mergeCell ref="A224:A225"/>
    <mergeCell ref="B224:B225"/>
    <mergeCell ref="A226:A227"/>
    <mergeCell ref="B226:B227"/>
    <mergeCell ref="A228:A229"/>
    <mergeCell ref="B228:B229"/>
    <mergeCell ref="B200:B201"/>
    <mergeCell ref="B202:B203"/>
    <mergeCell ref="B204:B205"/>
    <mergeCell ref="B206:B207"/>
    <mergeCell ref="B208:B209"/>
    <mergeCell ref="A200:A201"/>
    <mergeCell ref="A202:A203"/>
    <mergeCell ref="A204:A205"/>
    <mergeCell ref="A206:A207"/>
    <mergeCell ref="A208:A209"/>
    <mergeCell ref="A216:A217"/>
    <mergeCell ref="A218:A219"/>
    <mergeCell ref="A220:A221"/>
    <mergeCell ref="B216:B217"/>
    <mergeCell ref="B218:B219"/>
    <mergeCell ref="B220:B221"/>
  </mergeCells>
  <pageMargins left="1.1811023622047245" right="0.39370078740157483" top="0.78740157480314965" bottom="0.78740157480314965" header="0" footer="0"/>
  <pageSetup paperSize="8" firstPageNumber="842" fitToHeight="4" orientation="portrait" useFirstPageNumber="1" r:id="rId15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Верба Аксана Николаевна</dc:creator>
  <cp:lastModifiedBy>Верба Аксана Николаевна</cp:lastModifiedBy>
  <cp:lastPrinted>2020-11-17T13:58:11Z</cp:lastPrinted>
  <dcterms:created xsi:type="dcterms:W3CDTF">2019-10-30T04:16:46Z</dcterms:created>
  <dcterms:modified xsi:type="dcterms:W3CDTF">2020-11-17T13:58:34Z</dcterms:modified>
</cp:coreProperties>
</file>